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45" windowWidth="15600" windowHeight="11235" tabRatio="956" activeTab="12"/>
  </bookViews>
  <sheets>
    <sheet name="титульный лист" sheetId="31" r:id="rId1"/>
    <sheet name="1 день" sheetId="1" r:id="rId2"/>
    <sheet name="2 день(меню №1)" sheetId="19" r:id="rId3"/>
    <sheet name="3 день" sheetId="39" r:id="rId4"/>
    <sheet name="4 день (меню №1) " sheetId="23" r:id="rId5"/>
    <sheet name="5 день" sheetId="22" r:id="rId6"/>
    <sheet name="6 день (меню №1)" sheetId="24" r:id="rId7"/>
    <sheet name="7 день" sheetId="25" r:id="rId8"/>
    <sheet name="8 день (меню №1) " sheetId="29" r:id="rId9"/>
    <sheet name="9  день " sheetId="27" r:id="rId10"/>
    <sheet name="10  день " sheetId="26" r:id="rId11"/>
    <sheet name="11 день" sheetId="28" r:id="rId12"/>
    <sheet name="12 день" sheetId="30" r:id="rId13"/>
    <sheet name="Б,ж,У с 7 до 11" sheetId="18" r:id="rId14"/>
    <sheet name="Б,ж,У с 11 лет" sheetId="20" r:id="rId15"/>
    <sheet name="Накоп. в-ть №1  (с 7 до 11 лет)" sheetId="42" r:id="rId16"/>
    <sheet name="Накоп. в-ть №2 (с 12 лет) " sheetId="43" r:id="rId17"/>
    <sheet name="источники" sheetId="17" r:id="rId18"/>
  </sheets>
  <externalReferences>
    <externalReference r:id="rId19"/>
  </externalReferences>
  <definedNames>
    <definedName name="_xlnm.Print_Area" localSheetId="1">'1 день'!$A$1:$G$44</definedName>
    <definedName name="_xlnm.Print_Area" localSheetId="10">'10  день '!$A$1:$G$41</definedName>
    <definedName name="_xlnm.Print_Area" localSheetId="11">'11 день'!$A$1:$G$40</definedName>
    <definedName name="_xlnm.Print_Area" localSheetId="12">'12 день'!$A$1:$G$41</definedName>
    <definedName name="_xlnm.Print_Area" localSheetId="2">'2 день(меню №1)'!$A$1:$G$40</definedName>
    <definedName name="_xlnm.Print_Area" localSheetId="3">'3 день'!$A$1:$G$42</definedName>
    <definedName name="_xlnm.Print_Area" localSheetId="4">'4 день (меню №1) '!$A$1:$G$42</definedName>
    <definedName name="_xlnm.Print_Area" localSheetId="5">'5 день'!$A$1:$G$44</definedName>
    <definedName name="_xlnm.Print_Area" localSheetId="6">'6 день (меню №1)'!$A$1:$G$38</definedName>
    <definedName name="_xlnm.Print_Area" localSheetId="7">'7 день'!$A$1:$G$40</definedName>
    <definedName name="_xlnm.Print_Area" localSheetId="8">'8 день (меню №1) '!$A$1:$G$40</definedName>
    <definedName name="_xlnm.Print_Area" localSheetId="9">'9  день '!$A$1:$G$42</definedName>
    <definedName name="_xlnm.Print_Area" localSheetId="14">'Б,ж,У с 11 лет'!$A$1:$T$38</definedName>
    <definedName name="_xlnm.Print_Area" localSheetId="13">'Б,ж,У с 7 до 11'!$A$1:$T$36</definedName>
    <definedName name="_xlnm.Print_Area" localSheetId="17">источники!$A$1:$A$27</definedName>
    <definedName name="_xlnm.Print_Area" localSheetId="15">'Накоп. в-ть №1  (с 7 до 11 лет)'!$A$6:$Z$93</definedName>
    <definedName name="_xlnm.Print_Area" localSheetId="16">'Накоп. в-ть №2 (с 12 лет) '!$A$6:$Z$93</definedName>
  </definedNames>
  <calcPr calcId="152511"/>
</workbook>
</file>

<file path=xl/calcChain.xml><?xml version="1.0" encoding="utf-8"?>
<calcChain xmlns="http://schemas.openxmlformats.org/spreadsheetml/2006/main">
  <c r="C18" i="26" l="1"/>
  <c r="C12" i="26"/>
  <c r="G17" i="26" l="1"/>
  <c r="G16" i="26"/>
  <c r="G15" i="26"/>
  <c r="G14" i="26"/>
  <c r="G8" i="26"/>
  <c r="G9" i="26"/>
  <c r="G10" i="26"/>
  <c r="G11" i="26"/>
  <c r="C36" i="25" l="1"/>
  <c r="C28" i="25"/>
  <c r="C20" i="25"/>
  <c r="C13" i="25"/>
  <c r="C36" i="30"/>
  <c r="C28" i="30"/>
  <c r="C20" i="30"/>
  <c r="C13" i="30"/>
  <c r="G19" i="30"/>
  <c r="G15" i="30"/>
  <c r="G31" i="28"/>
  <c r="G23" i="28"/>
  <c r="C36" i="28"/>
  <c r="C28" i="28"/>
  <c r="C20" i="28"/>
  <c r="C13" i="28"/>
  <c r="C37" i="26"/>
  <c r="C28" i="26"/>
  <c r="G37" i="27"/>
  <c r="G27" i="27"/>
  <c r="C20" i="27"/>
  <c r="G11" i="27"/>
  <c r="G10" i="27"/>
  <c r="G18" i="27"/>
  <c r="G17" i="27"/>
  <c r="C13" i="27"/>
  <c r="G16" i="27"/>
  <c r="G9" i="27"/>
  <c r="G15" i="29"/>
  <c r="G10" i="29"/>
  <c r="C36" i="29"/>
  <c r="C26" i="29"/>
  <c r="C16" i="29"/>
  <c r="C11" i="29"/>
  <c r="G28" i="29"/>
  <c r="G18" i="29"/>
  <c r="G29" i="24"/>
  <c r="G21" i="24"/>
  <c r="F30" i="22"/>
  <c r="G35" i="22"/>
  <c r="G26" i="22"/>
  <c r="G34" i="22"/>
  <c r="G25" i="22"/>
  <c r="G32" i="22"/>
  <c r="G23" i="22"/>
  <c r="G24" i="22"/>
  <c r="G33" i="22"/>
  <c r="G35" i="39"/>
  <c r="G26" i="39"/>
  <c r="G8" i="24" l="1"/>
  <c r="G38" i="22" l="1"/>
  <c r="G37" i="22"/>
  <c r="G29" i="22"/>
  <c r="G28" i="22"/>
  <c r="C39" i="22"/>
  <c r="C30" i="22"/>
  <c r="C21" i="22"/>
  <c r="C14" i="22"/>
  <c r="G37" i="23"/>
  <c r="G35" i="23"/>
  <c r="G36" i="23"/>
  <c r="G26" i="23"/>
  <c r="G28" i="23"/>
  <c r="G27" i="23"/>
  <c r="C38" i="23"/>
  <c r="C29" i="23"/>
  <c r="C20" i="23"/>
  <c r="C13" i="23"/>
  <c r="C38" i="39"/>
  <c r="C29" i="39"/>
  <c r="C20" i="39"/>
  <c r="C13" i="39"/>
  <c r="C36" i="19"/>
  <c r="C26" i="19"/>
  <c r="C16" i="19"/>
  <c r="C11" i="19"/>
  <c r="C40" i="1"/>
  <c r="C30" i="1"/>
  <c r="C20" i="1"/>
  <c r="C13" i="1"/>
  <c r="D36" i="19"/>
  <c r="G30" i="26" l="1"/>
  <c r="G20" i="26"/>
  <c r="F37" i="26"/>
  <c r="E37" i="26"/>
  <c r="D37" i="26"/>
  <c r="F28" i="26"/>
  <c r="E28" i="26"/>
  <c r="D28" i="26"/>
  <c r="D29" i="27"/>
  <c r="C29" i="27"/>
  <c r="G33" i="27"/>
  <c r="G24" i="27"/>
  <c r="G32" i="28" l="1"/>
  <c r="D28" i="28"/>
  <c r="E28" i="28"/>
  <c r="F28" i="28"/>
  <c r="G24" i="28"/>
  <c r="G25" i="28"/>
  <c r="G26" i="28"/>
  <c r="G27" i="28"/>
  <c r="G30" i="28"/>
  <c r="G22" i="28"/>
  <c r="G33" i="28"/>
  <c r="G34" i="26"/>
  <c r="G24" i="26"/>
  <c r="G32" i="26"/>
  <c r="G37" i="26" s="1"/>
  <c r="G22" i="26"/>
  <c r="G28" i="26" s="1"/>
  <c r="G31" i="26" l="1"/>
  <c r="G21" i="26"/>
  <c r="G34" i="27"/>
  <c r="G25" i="27"/>
  <c r="G14" i="29" l="1"/>
  <c r="G13" i="29"/>
  <c r="G9" i="29"/>
  <c r="G8" i="29"/>
  <c r="G32" i="25" l="1"/>
  <c r="G33" i="24"/>
  <c r="G32" i="24"/>
  <c r="G30" i="24"/>
  <c r="G28" i="24"/>
  <c r="G25" i="24"/>
  <c r="G24" i="24"/>
  <c r="G23" i="24"/>
  <c r="G22" i="24"/>
  <c r="G20" i="24"/>
  <c r="G17" i="22"/>
  <c r="G9" i="22"/>
  <c r="G16" i="22"/>
  <c r="G8" i="22"/>
  <c r="G34" i="23"/>
  <c r="G25" i="23"/>
  <c r="G33" i="23"/>
  <c r="G24" i="23"/>
  <c r="G29" i="23" s="1"/>
  <c r="G32" i="23"/>
  <c r="G23" i="23"/>
  <c r="G31" i="39"/>
  <c r="G32" i="39"/>
  <c r="G23" i="39"/>
  <c r="G22" i="39"/>
  <c r="G28" i="28" l="1"/>
  <c r="G32" i="27"/>
  <c r="G23" i="27"/>
  <c r="G33" i="39" l="1"/>
  <c r="G24" i="39"/>
  <c r="G28" i="19"/>
  <c r="G18" i="19"/>
  <c r="G30" i="30" l="1"/>
  <c r="G22" i="30"/>
  <c r="G17" i="30"/>
  <c r="G10" i="30"/>
  <c r="G18" i="22" l="1"/>
  <c r="G10" i="22"/>
  <c r="G25" i="30" l="1"/>
  <c r="G32" i="30"/>
  <c r="G24" i="30"/>
  <c r="G31" i="30"/>
  <c r="G23" i="30"/>
  <c r="F20" i="39" l="1"/>
  <c r="F17" i="20" s="1"/>
  <c r="E20" i="39"/>
  <c r="F16" i="20" s="1"/>
  <c r="D20" i="39"/>
  <c r="F15" i="20" s="1"/>
  <c r="G18" i="39"/>
  <c r="G17" i="39"/>
  <c r="G16" i="39"/>
  <c r="G15" i="39"/>
  <c r="F13" i="39"/>
  <c r="F17" i="18" s="1"/>
  <c r="E13" i="39"/>
  <c r="F16" i="18" s="1"/>
  <c r="D13" i="39"/>
  <c r="F15" i="18" s="1"/>
  <c r="G11" i="39"/>
  <c r="G10" i="39"/>
  <c r="G9" i="39"/>
  <c r="G8" i="39"/>
  <c r="G13" i="39" l="1"/>
  <c r="F18" i="18" s="1"/>
  <c r="G20" i="39"/>
  <c r="F18" i="20" s="1"/>
  <c r="D29" i="23"/>
  <c r="D20" i="23"/>
  <c r="G34" i="39"/>
  <c r="G25" i="39"/>
  <c r="E29" i="39"/>
  <c r="F25" i="18" s="1"/>
  <c r="F29" i="39"/>
  <c r="F26" i="18" s="1"/>
  <c r="D29" i="39"/>
  <c r="F24" i="18" s="1"/>
  <c r="G33" i="1" l="1"/>
  <c r="G23" i="1"/>
  <c r="G36" i="39"/>
  <c r="G37" i="39"/>
  <c r="G29" i="39"/>
  <c r="F27" i="18" s="1"/>
  <c r="G27" i="39"/>
  <c r="G28" i="39"/>
  <c r="G35" i="27"/>
  <c r="G36" i="27"/>
  <c r="G26" i="27"/>
  <c r="G28" i="27"/>
  <c r="I27" i="43" l="1"/>
  <c r="F84" i="42"/>
  <c r="I47" i="42"/>
  <c r="J47" i="42"/>
  <c r="L47" i="42"/>
  <c r="I46" i="42"/>
  <c r="K46" i="42"/>
  <c r="L46" i="42"/>
  <c r="N39" i="42"/>
  <c r="Q36" i="42"/>
  <c r="F35" i="42"/>
  <c r="G35" i="42"/>
  <c r="J35" i="42"/>
  <c r="P35" i="42"/>
  <c r="H29" i="42"/>
  <c r="X93" i="43"/>
  <c r="Y93" i="43" s="1"/>
  <c r="Z93" i="43" s="1"/>
  <c r="Z92" i="43"/>
  <c r="N92" i="43"/>
  <c r="X92" i="43" s="1"/>
  <c r="P90" i="43"/>
  <c r="O90" i="43"/>
  <c r="N90" i="43"/>
  <c r="M90" i="43"/>
  <c r="L90" i="43"/>
  <c r="K90" i="43"/>
  <c r="J90" i="43"/>
  <c r="H90" i="43"/>
  <c r="G90" i="43"/>
  <c r="F90" i="43"/>
  <c r="Q89" i="43"/>
  <c r="P89" i="43"/>
  <c r="O89" i="43"/>
  <c r="N89" i="43"/>
  <c r="M89" i="43"/>
  <c r="L89" i="43"/>
  <c r="K89" i="43"/>
  <c r="J89" i="43"/>
  <c r="H89" i="43"/>
  <c r="G89" i="43"/>
  <c r="F89" i="43"/>
  <c r="Q88" i="43"/>
  <c r="P88" i="43"/>
  <c r="O88" i="43"/>
  <c r="M88" i="43"/>
  <c r="L88" i="43"/>
  <c r="K88" i="43"/>
  <c r="J88" i="43"/>
  <c r="H88" i="43"/>
  <c r="G88" i="43"/>
  <c r="Q87" i="43"/>
  <c r="O87" i="43"/>
  <c r="N87" i="43"/>
  <c r="M87" i="43"/>
  <c r="K87" i="43"/>
  <c r="J87" i="43"/>
  <c r="I87" i="43"/>
  <c r="G87" i="43"/>
  <c r="F87" i="43"/>
  <c r="P86" i="43"/>
  <c r="N86" i="43"/>
  <c r="L86" i="43"/>
  <c r="I86" i="43"/>
  <c r="H86" i="43"/>
  <c r="F86" i="43"/>
  <c r="X85" i="43"/>
  <c r="Y85" i="43" s="1"/>
  <c r="Z85" i="43" s="1"/>
  <c r="P84" i="43"/>
  <c r="N84" i="43"/>
  <c r="M84" i="43"/>
  <c r="K84" i="43"/>
  <c r="I84" i="43"/>
  <c r="F84" i="43"/>
  <c r="Q83" i="43"/>
  <c r="P83" i="43"/>
  <c r="O83" i="43"/>
  <c r="N83" i="43"/>
  <c r="M83" i="43"/>
  <c r="L83" i="43"/>
  <c r="K83" i="43"/>
  <c r="J83" i="43"/>
  <c r="I83" i="43"/>
  <c r="G83" i="43"/>
  <c r="F83" i="43"/>
  <c r="Z82" i="43"/>
  <c r="X82" i="43"/>
  <c r="Z81" i="43"/>
  <c r="X81" i="43"/>
  <c r="Z80" i="43"/>
  <c r="X80" i="43"/>
  <c r="Z79" i="43"/>
  <c r="X79" i="43"/>
  <c r="Z78" i="43"/>
  <c r="X78" i="43"/>
  <c r="Z77" i="43"/>
  <c r="X77" i="43"/>
  <c r="Z76" i="43"/>
  <c r="X76" i="43"/>
  <c r="Z75" i="43"/>
  <c r="X75" i="43"/>
  <c r="Z74" i="43"/>
  <c r="X74" i="43"/>
  <c r="Z73" i="43"/>
  <c r="X73" i="43"/>
  <c r="Z72" i="43"/>
  <c r="X72" i="43"/>
  <c r="Z71" i="43"/>
  <c r="X71" i="43"/>
  <c r="Z70" i="43"/>
  <c r="X70" i="43"/>
  <c r="Z69" i="43"/>
  <c r="X69" i="43"/>
  <c r="Z68" i="43"/>
  <c r="X68" i="43"/>
  <c r="Z67" i="43"/>
  <c r="X67" i="43"/>
  <c r="Z66" i="43"/>
  <c r="X66" i="43"/>
  <c r="Z65" i="43"/>
  <c r="X65" i="43"/>
  <c r="Z64" i="43"/>
  <c r="X64" i="43"/>
  <c r="Z63" i="43"/>
  <c r="X63" i="43"/>
  <c r="Z62" i="43"/>
  <c r="X62" i="43"/>
  <c r="Z61" i="43"/>
  <c r="X61" i="43"/>
  <c r="Z60" i="43"/>
  <c r="X60" i="43"/>
  <c r="Z59" i="43"/>
  <c r="X59" i="43"/>
  <c r="Z58" i="43"/>
  <c r="X58" i="43"/>
  <c r="Z57" i="43"/>
  <c r="X57" i="43"/>
  <c r="Z56" i="43"/>
  <c r="X56" i="43"/>
  <c r="Z55" i="43"/>
  <c r="X55" i="43"/>
  <c r="Z54" i="43"/>
  <c r="X54" i="43"/>
  <c r="Z53" i="43"/>
  <c r="X53" i="43"/>
  <c r="Z52" i="43"/>
  <c r="X52" i="43"/>
  <c r="Z51" i="43"/>
  <c r="X51" i="43"/>
  <c r="Z50" i="43"/>
  <c r="X50" i="43"/>
  <c r="Z49" i="43"/>
  <c r="X49" i="43"/>
  <c r="Z48" i="43"/>
  <c r="X48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Q46" i="43"/>
  <c r="P46" i="43"/>
  <c r="O46" i="43"/>
  <c r="N46" i="43"/>
  <c r="M46" i="43"/>
  <c r="J46" i="43"/>
  <c r="H46" i="43"/>
  <c r="G46" i="43"/>
  <c r="F46" i="43"/>
  <c r="Q45" i="43"/>
  <c r="N45" i="43"/>
  <c r="M45" i="43"/>
  <c r="J45" i="43"/>
  <c r="I45" i="43"/>
  <c r="H45" i="43"/>
  <c r="F45" i="43"/>
  <c r="Q44" i="43"/>
  <c r="P44" i="43"/>
  <c r="O44" i="43"/>
  <c r="N44" i="43"/>
  <c r="K44" i="43"/>
  <c r="J44" i="43"/>
  <c r="G44" i="43"/>
  <c r="F44" i="43"/>
  <c r="Q43" i="43"/>
  <c r="P43" i="43"/>
  <c r="O43" i="43"/>
  <c r="N43" i="43"/>
  <c r="L43" i="43"/>
  <c r="K43" i="43"/>
  <c r="J43" i="43"/>
  <c r="I43" i="43"/>
  <c r="H43" i="43"/>
  <c r="F43" i="43"/>
  <c r="X42" i="43"/>
  <c r="Y42" i="43" s="1"/>
  <c r="L41" i="43"/>
  <c r="I41" i="43"/>
  <c r="P40" i="43"/>
  <c r="O40" i="43"/>
  <c r="N40" i="43"/>
  <c r="M40" i="43"/>
  <c r="L40" i="43"/>
  <c r="J40" i="43"/>
  <c r="G40" i="43"/>
  <c r="F40" i="43"/>
  <c r="Q39" i="43"/>
  <c r="P39" i="43"/>
  <c r="O39" i="43"/>
  <c r="L39" i="43"/>
  <c r="K39" i="43"/>
  <c r="I39" i="43"/>
  <c r="H39" i="43"/>
  <c r="F39" i="43"/>
  <c r="Q38" i="43"/>
  <c r="O38" i="43"/>
  <c r="N38" i="43"/>
  <c r="M38" i="43"/>
  <c r="L38" i="43"/>
  <c r="K38" i="43"/>
  <c r="J38" i="43"/>
  <c r="I38" i="43"/>
  <c r="H38" i="43"/>
  <c r="G38" i="43"/>
  <c r="F38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P36" i="43"/>
  <c r="O36" i="43"/>
  <c r="N36" i="43"/>
  <c r="M36" i="43"/>
  <c r="L36" i="43"/>
  <c r="K36" i="43"/>
  <c r="J36" i="43"/>
  <c r="H36" i="43"/>
  <c r="G36" i="43"/>
  <c r="F36" i="43"/>
  <c r="O35" i="43"/>
  <c r="N35" i="43"/>
  <c r="M35" i="43"/>
  <c r="L35" i="43"/>
  <c r="K35" i="43"/>
  <c r="H35" i="43"/>
  <c r="G35" i="43"/>
  <c r="X35" i="43" s="1"/>
  <c r="Y35" i="43" s="1"/>
  <c r="Z35" i="43" s="1"/>
  <c r="Q34" i="43"/>
  <c r="P34" i="43"/>
  <c r="L34" i="43"/>
  <c r="I34" i="43"/>
  <c r="F34" i="43"/>
  <c r="X33" i="43"/>
  <c r="Y33" i="43" s="1"/>
  <c r="Z33" i="43" s="1"/>
  <c r="J32" i="43"/>
  <c r="X32" i="43" s="1"/>
  <c r="Y32" i="43" s="1"/>
  <c r="Z32" i="43" s="1"/>
  <c r="Q31" i="43"/>
  <c r="P31" i="43"/>
  <c r="M31" i="43"/>
  <c r="L31" i="43"/>
  <c r="K31" i="43"/>
  <c r="I31" i="43"/>
  <c r="H31" i="43"/>
  <c r="G31" i="43"/>
  <c r="O30" i="43"/>
  <c r="N30" i="43"/>
  <c r="K30" i="43"/>
  <c r="I30" i="43"/>
  <c r="H30" i="43"/>
  <c r="G30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J27" i="43"/>
  <c r="H27" i="43"/>
  <c r="X93" i="42"/>
  <c r="Y93" i="42" s="1"/>
  <c r="Z93" i="42" s="1"/>
  <c r="Z92" i="42"/>
  <c r="X92" i="42"/>
  <c r="X91" i="42"/>
  <c r="Y91" i="42" s="1"/>
  <c r="Z91" i="42" s="1"/>
  <c r="P90" i="42"/>
  <c r="O90" i="42"/>
  <c r="N90" i="42"/>
  <c r="M90" i="42"/>
  <c r="L90" i="42"/>
  <c r="K90" i="42"/>
  <c r="J90" i="42"/>
  <c r="H90" i="42"/>
  <c r="G90" i="42"/>
  <c r="F90" i="42"/>
  <c r="Q89" i="42"/>
  <c r="P89" i="42"/>
  <c r="O89" i="42"/>
  <c r="N89" i="42"/>
  <c r="M89" i="42"/>
  <c r="L89" i="42"/>
  <c r="K89" i="42"/>
  <c r="J89" i="42"/>
  <c r="H89" i="42"/>
  <c r="G89" i="42"/>
  <c r="F89" i="42"/>
  <c r="Q88" i="42"/>
  <c r="P88" i="42"/>
  <c r="O88" i="42"/>
  <c r="M88" i="42"/>
  <c r="L88" i="42"/>
  <c r="K88" i="42"/>
  <c r="J88" i="42"/>
  <c r="H88" i="42"/>
  <c r="G88" i="42"/>
  <c r="Q87" i="42"/>
  <c r="O87" i="42"/>
  <c r="N87" i="42"/>
  <c r="M87" i="42"/>
  <c r="K87" i="42"/>
  <c r="J87" i="42"/>
  <c r="I87" i="42"/>
  <c r="G87" i="42"/>
  <c r="F87" i="42"/>
  <c r="P86" i="42"/>
  <c r="N86" i="42"/>
  <c r="L86" i="42"/>
  <c r="I86" i="42"/>
  <c r="H86" i="42"/>
  <c r="F86" i="42"/>
  <c r="X85" i="42"/>
  <c r="Y85" i="42" s="1"/>
  <c r="Q84" i="42"/>
  <c r="L84" i="42"/>
  <c r="I84" i="42"/>
  <c r="H84" i="42"/>
  <c r="Q83" i="42"/>
  <c r="P83" i="42"/>
  <c r="O83" i="42"/>
  <c r="N83" i="42"/>
  <c r="M83" i="42"/>
  <c r="L83" i="42"/>
  <c r="K83" i="42"/>
  <c r="J83" i="42"/>
  <c r="I83" i="42"/>
  <c r="G83" i="42"/>
  <c r="F83" i="42"/>
  <c r="Z82" i="42"/>
  <c r="X82" i="42"/>
  <c r="Z81" i="42"/>
  <c r="X81" i="42"/>
  <c r="Z80" i="42"/>
  <c r="X80" i="42"/>
  <c r="Z79" i="42"/>
  <c r="X79" i="42"/>
  <c r="Z78" i="42"/>
  <c r="X78" i="42"/>
  <c r="Z77" i="42"/>
  <c r="X77" i="42"/>
  <c r="Z76" i="42"/>
  <c r="X76" i="42"/>
  <c r="Z75" i="42"/>
  <c r="X75" i="42"/>
  <c r="Z74" i="42"/>
  <c r="X74" i="42"/>
  <c r="Z73" i="42"/>
  <c r="X73" i="42"/>
  <c r="Z72" i="42"/>
  <c r="X72" i="42"/>
  <c r="Z71" i="42"/>
  <c r="X71" i="42"/>
  <c r="Z70" i="42"/>
  <c r="X70" i="42"/>
  <c r="Z69" i="42"/>
  <c r="X69" i="42"/>
  <c r="Z68" i="42"/>
  <c r="X68" i="42"/>
  <c r="Z67" i="42"/>
  <c r="X67" i="42"/>
  <c r="Z66" i="42"/>
  <c r="X66" i="42"/>
  <c r="Z65" i="42"/>
  <c r="X65" i="42"/>
  <c r="Z64" i="42"/>
  <c r="X64" i="42"/>
  <c r="Z63" i="42"/>
  <c r="X63" i="42"/>
  <c r="Z62" i="42"/>
  <c r="X62" i="42"/>
  <c r="Z61" i="42"/>
  <c r="X61" i="42"/>
  <c r="Z60" i="42"/>
  <c r="X60" i="42"/>
  <c r="Z59" i="42"/>
  <c r="X59" i="42"/>
  <c r="Z58" i="42"/>
  <c r="X58" i="42"/>
  <c r="Z57" i="42"/>
  <c r="X57" i="42"/>
  <c r="Z56" i="42"/>
  <c r="X56" i="42"/>
  <c r="Z55" i="42"/>
  <c r="X55" i="42"/>
  <c r="Z54" i="42"/>
  <c r="X54" i="42"/>
  <c r="Z53" i="42"/>
  <c r="X53" i="42"/>
  <c r="Z52" i="42"/>
  <c r="X52" i="42"/>
  <c r="Z51" i="42"/>
  <c r="X51" i="42"/>
  <c r="Z50" i="42"/>
  <c r="X50" i="42"/>
  <c r="Z49" i="42"/>
  <c r="X49" i="42"/>
  <c r="Z48" i="42"/>
  <c r="X48" i="42"/>
  <c r="Q47" i="42"/>
  <c r="P47" i="42"/>
  <c r="O47" i="42"/>
  <c r="N47" i="42"/>
  <c r="M47" i="42"/>
  <c r="P46" i="42"/>
  <c r="O46" i="42"/>
  <c r="N46" i="42"/>
  <c r="M46" i="42"/>
  <c r="G46" i="42"/>
  <c r="F46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P44" i="42"/>
  <c r="O44" i="42"/>
  <c r="K44" i="42"/>
  <c r="J44" i="42"/>
  <c r="G44" i="42"/>
  <c r="F44" i="42"/>
  <c r="Q43" i="42"/>
  <c r="P43" i="42"/>
  <c r="N43" i="42"/>
  <c r="L43" i="42"/>
  <c r="K43" i="42"/>
  <c r="J43" i="42"/>
  <c r="I43" i="42"/>
  <c r="H43" i="42"/>
  <c r="F43" i="42"/>
  <c r="Y42" i="42"/>
  <c r="X42" i="42"/>
  <c r="L41" i="42"/>
  <c r="X41" i="42" s="1"/>
  <c r="Y41" i="42" s="1"/>
  <c r="Z41" i="42" s="1"/>
  <c r="P40" i="42"/>
  <c r="O40" i="42"/>
  <c r="N40" i="42"/>
  <c r="M40" i="42"/>
  <c r="L40" i="42"/>
  <c r="G40" i="42"/>
  <c r="F40" i="42"/>
  <c r="Q39" i="42"/>
  <c r="P39" i="42"/>
  <c r="O39" i="42"/>
  <c r="L39" i="42"/>
  <c r="K39" i="42"/>
  <c r="J39" i="42"/>
  <c r="I39" i="42"/>
  <c r="H39" i="42"/>
  <c r="F39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P36" i="42"/>
  <c r="O36" i="42"/>
  <c r="N36" i="42"/>
  <c r="M36" i="42"/>
  <c r="L36" i="42"/>
  <c r="K36" i="42"/>
  <c r="J36" i="42"/>
  <c r="H36" i="42"/>
  <c r="G36" i="42"/>
  <c r="F36" i="42"/>
  <c r="O35" i="42"/>
  <c r="N35" i="42"/>
  <c r="M35" i="42"/>
  <c r="K35" i="42"/>
  <c r="H35" i="42"/>
  <c r="Q34" i="42"/>
  <c r="L34" i="42"/>
  <c r="I34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Q32" i="42"/>
  <c r="P32" i="42"/>
  <c r="O32" i="42"/>
  <c r="L32" i="42"/>
  <c r="J32" i="42"/>
  <c r="I32" i="42"/>
  <c r="H32" i="42"/>
  <c r="F32" i="42"/>
  <c r="Q31" i="42"/>
  <c r="P31" i="42"/>
  <c r="M31" i="42"/>
  <c r="L31" i="42"/>
  <c r="K31" i="42"/>
  <c r="I31" i="42"/>
  <c r="H31" i="42"/>
  <c r="G31" i="42"/>
  <c r="Q30" i="42"/>
  <c r="O30" i="42"/>
  <c r="N30" i="42"/>
  <c r="M30" i="42"/>
  <c r="K30" i="42"/>
  <c r="I30" i="42"/>
  <c r="G30" i="42"/>
  <c r="Q29" i="42"/>
  <c r="P29" i="42"/>
  <c r="O29" i="42"/>
  <c r="N29" i="42"/>
  <c r="M29" i="42"/>
  <c r="L29" i="42"/>
  <c r="K29" i="42"/>
  <c r="J29" i="42"/>
  <c r="F29" i="42"/>
  <c r="P28" i="42"/>
  <c r="O28" i="42"/>
  <c r="L28" i="42"/>
  <c r="K28" i="42"/>
  <c r="I28" i="42"/>
  <c r="H28" i="42"/>
  <c r="G28" i="42"/>
  <c r="I27" i="42"/>
  <c r="H27" i="42"/>
  <c r="G27" i="42"/>
  <c r="X31" i="43" l="1"/>
  <c r="Y31" i="43" s="1"/>
  <c r="Z31" i="43" s="1"/>
  <c r="X36" i="43"/>
  <c r="Y36" i="43" s="1"/>
  <c r="Z36" i="43" s="1"/>
  <c r="X30" i="43"/>
  <c r="Y30" i="43" s="1"/>
  <c r="Z30" i="43" s="1"/>
  <c r="X29" i="42"/>
  <c r="Y29" i="42" s="1"/>
  <c r="Z29" i="42" s="1"/>
  <c r="X34" i="42"/>
  <c r="Y34" i="42" s="1"/>
  <c r="Z34" i="42" s="1"/>
  <c r="X31" i="42"/>
  <c r="Y31" i="42" s="1"/>
  <c r="Z31" i="42" s="1"/>
  <c r="X37" i="42"/>
  <c r="Y37" i="42" s="1"/>
  <c r="Z37" i="42" s="1"/>
  <c r="X38" i="42"/>
  <c r="Y38" i="42" s="1"/>
  <c r="Z38" i="42" s="1"/>
  <c r="X39" i="42"/>
  <c r="Y39" i="42" s="1"/>
  <c r="Z39" i="42" s="1"/>
  <c r="X86" i="42"/>
  <c r="Y86" i="42" s="1"/>
  <c r="Z86" i="42" s="1"/>
  <c r="X30" i="42"/>
  <c r="Y30" i="42" s="1"/>
  <c r="Z30" i="42" s="1"/>
  <c r="X84" i="43"/>
  <c r="Y84" i="43" s="1"/>
  <c r="Z84" i="43" s="1"/>
  <c r="X83" i="43"/>
  <c r="Y83" i="43" s="1"/>
  <c r="Z83" i="43" s="1"/>
  <c r="X28" i="42"/>
  <c r="Y28" i="42" s="1"/>
  <c r="Z28" i="42" s="1"/>
  <c r="X88" i="42"/>
  <c r="Y88" i="42" s="1"/>
  <c r="Z88" i="42" s="1"/>
  <c r="X90" i="42"/>
  <c r="Y90" i="42" s="1"/>
  <c r="Z90" i="42" s="1"/>
  <c r="X28" i="43"/>
  <c r="Y28" i="43" s="1"/>
  <c r="Z28" i="43" s="1"/>
  <c r="X29" i="43"/>
  <c r="Y29" i="43" s="1"/>
  <c r="Z29" i="43" s="1"/>
  <c r="X83" i="42"/>
  <c r="Y83" i="42" s="1"/>
  <c r="Z83" i="42" s="1"/>
  <c r="X32" i="42"/>
  <c r="Y32" i="42" s="1"/>
  <c r="Z32" i="42" s="1"/>
  <c r="X33" i="42"/>
  <c r="Y33" i="42" s="1"/>
  <c r="Z33" i="42" s="1"/>
  <c r="X89" i="42"/>
  <c r="Y89" i="42" s="1"/>
  <c r="Z89" i="42" s="1"/>
  <c r="X39" i="43"/>
  <c r="Y39" i="43" s="1"/>
  <c r="Z39" i="43" s="1"/>
  <c r="X40" i="43"/>
  <c r="Y40" i="43" s="1"/>
  <c r="Z40" i="43" s="1"/>
  <c r="X41" i="43"/>
  <c r="Y41" i="43" s="1"/>
  <c r="Z41" i="43" s="1"/>
  <c r="X86" i="43"/>
  <c r="Y86" i="43" s="1"/>
  <c r="Z86" i="43" s="1"/>
  <c r="X87" i="43"/>
  <c r="Y87" i="43" s="1"/>
  <c r="Z87" i="43" s="1"/>
  <c r="X88" i="43"/>
  <c r="Y88" i="43" s="1"/>
  <c r="Z88" i="43" s="1"/>
  <c r="X89" i="43"/>
  <c r="Y89" i="43" s="1"/>
  <c r="Z89" i="43" s="1"/>
  <c r="X90" i="43"/>
  <c r="Y90" i="43" s="1"/>
  <c r="Z90" i="43" s="1"/>
  <c r="X91" i="43"/>
  <c r="Y91" i="43" s="1"/>
  <c r="Z91" i="43" s="1"/>
  <c r="X36" i="42"/>
  <c r="Y36" i="42" s="1"/>
  <c r="Z36" i="42" s="1"/>
  <c r="X87" i="42"/>
  <c r="Y87" i="42" s="1"/>
  <c r="Z87" i="42" s="1"/>
  <c r="X37" i="43"/>
  <c r="Y37" i="43" s="1"/>
  <c r="Z37" i="43" s="1"/>
  <c r="X38" i="43"/>
  <c r="Y38" i="43" s="1"/>
  <c r="Z38" i="43" s="1"/>
  <c r="X43" i="43"/>
  <c r="Y43" i="43" s="1"/>
  <c r="Z43" i="43" s="1"/>
  <c r="X44" i="43"/>
  <c r="Y44" i="43" s="1"/>
  <c r="Z44" i="43" s="1"/>
  <c r="X45" i="43"/>
  <c r="Y45" i="43" s="1"/>
  <c r="Z45" i="43" s="1"/>
  <c r="X46" i="43"/>
  <c r="Y46" i="43" s="1"/>
  <c r="Z46" i="43" s="1"/>
  <c r="X47" i="43"/>
  <c r="Y47" i="43" s="1"/>
  <c r="Z47" i="43" s="1"/>
  <c r="X84" i="42"/>
  <c r="Y84" i="42" s="1"/>
  <c r="Z84" i="42" s="1"/>
  <c r="X45" i="42"/>
  <c r="Y45" i="42" s="1"/>
  <c r="Z45" i="42" s="1"/>
  <c r="X34" i="43"/>
  <c r="Y34" i="43" s="1"/>
  <c r="Z34" i="43" s="1"/>
  <c r="X27" i="43"/>
  <c r="Y27" i="43" s="1"/>
  <c r="Z27" i="43" s="1"/>
  <c r="X47" i="42"/>
  <c r="Y47" i="42" s="1"/>
  <c r="Z47" i="42" s="1"/>
  <c r="X44" i="42"/>
  <c r="Y44" i="42" s="1"/>
  <c r="Z44" i="42" s="1"/>
  <c r="X46" i="42"/>
  <c r="Y46" i="42" s="1"/>
  <c r="Z46" i="42" s="1"/>
  <c r="X43" i="42"/>
  <c r="Y43" i="42" s="1"/>
  <c r="Z43" i="42" s="1"/>
  <c r="X40" i="42"/>
  <c r="Y40" i="42" s="1"/>
  <c r="Z40" i="42" s="1"/>
  <c r="X35" i="42"/>
  <c r="Y35" i="42" s="1"/>
  <c r="Z35" i="42" s="1"/>
  <c r="X27" i="42"/>
  <c r="Y27" i="42" s="1"/>
  <c r="Z27" i="42" s="1"/>
  <c r="F29" i="27"/>
  <c r="G29" i="29"/>
  <c r="G19" i="29"/>
  <c r="D16" i="19"/>
  <c r="D11" i="19"/>
  <c r="G22" i="27"/>
  <c r="G29" i="27" s="1"/>
  <c r="G8" i="30" l="1"/>
  <c r="G15" i="28" l="1"/>
  <c r="G16" i="1"/>
  <c r="G9" i="1"/>
  <c r="G18" i="28"/>
  <c r="G11" i="28"/>
  <c r="G8" i="28"/>
  <c r="G16" i="28"/>
  <c r="G9" i="28"/>
  <c r="G36" i="26"/>
  <c r="G35" i="26"/>
  <c r="G26" i="26"/>
  <c r="G24" i="25"/>
  <c r="G12" i="26" l="1"/>
  <c r="G18" i="26"/>
  <c r="G22" i="29"/>
  <c r="G21" i="29"/>
  <c r="E20" i="25"/>
  <c r="F20" i="25"/>
  <c r="D20" i="25"/>
  <c r="F28" i="25"/>
  <c r="E28" i="25"/>
  <c r="D28" i="25"/>
  <c r="G26" i="25"/>
  <c r="E13" i="25"/>
  <c r="F13" i="25"/>
  <c r="D13" i="25"/>
  <c r="G11" i="24"/>
  <c r="G10" i="24"/>
  <c r="G9" i="24"/>
  <c r="G12" i="24"/>
  <c r="G15" i="19" l="1"/>
  <c r="G14" i="19"/>
  <c r="G13" i="19"/>
  <c r="G10" i="19"/>
  <c r="G9" i="19"/>
  <c r="G8" i="19"/>
  <c r="G17" i="24" l="1"/>
  <c r="G15" i="24"/>
  <c r="G16" i="24"/>
  <c r="G20" i="22" l="1"/>
  <c r="G19" i="22"/>
  <c r="G12" i="22"/>
  <c r="G11" i="22"/>
  <c r="G14" i="22" s="1"/>
  <c r="G22" i="23"/>
  <c r="G18" i="23"/>
  <c r="G17" i="23"/>
  <c r="G16" i="23"/>
  <c r="G15" i="23"/>
  <c r="G11" i="23"/>
  <c r="G10" i="23"/>
  <c r="G9" i="23"/>
  <c r="G8" i="23"/>
  <c r="G21" i="22" l="1"/>
  <c r="F16" i="19"/>
  <c r="E16" i="19"/>
  <c r="G16" i="19"/>
  <c r="F11" i="19"/>
  <c r="E11" i="19"/>
  <c r="G11" i="19"/>
  <c r="G35" i="30" l="1"/>
  <c r="G34" i="30"/>
  <c r="G27" i="30"/>
  <c r="G26" i="30"/>
  <c r="G28" i="30" s="1"/>
  <c r="G18" i="30"/>
  <c r="G11" i="30"/>
  <c r="G35" i="28"/>
  <c r="G34" i="28"/>
  <c r="G25" i="26"/>
  <c r="G31" i="27"/>
  <c r="F13" i="27"/>
  <c r="E13" i="27"/>
  <c r="G19" i="27"/>
  <c r="G34" i="29"/>
  <c r="G33" i="29"/>
  <c r="G24" i="29"/>
  <c r="G23" i="29"/>
  <c r="G31" i="29"/>
  <c r="G35" i="25" l="1"/>
  <c r="G17" i="25"/>
  <c r="G10" i="25"/>
  <c r="G33" i="19"/>
  <c r="G23" i="19"/>
  <c r="G30" i="29" l="1"/>
  <c r="G20" i="29"/>
  <c r="E36" i="19" l="1"/>
  <c r="F36" i="19"/>
  <c r="D26" i="19"/>
  <c r="E26" i="19"/>
  <c r="F26" i="19"/>
  <c r="G21" i="19"/>
  <c r="G31" i="25" l="1"/>
  <c r="G27" i="25"/>
  <c r="G16" i="25" l="1"/>
  <c r="G9" i="25"/>
  <c r="F38" i="39" l="1"/>
  <c r="F26" i="20" s="1"/>
  <c r="E38" i="39"/>
  <c r="F25" i="20" s="1"/>
  <c r="D38" i="39"/>
  <c r="F24" i="20" s="1"/>
  <c r="G38" i="39" l="1"/>
  <c r="G41" i="39"/>
  <c r="F9" i="18" s="1"/>
  <c r="D42" i="39"/>
  <c r="F6" i="20" s="1"/>
  <c r="E42" i="39"/>
  <c r="F7" i="20" s="1"/>
  <c r="F42" i="39"/>
  <c r="F8" i="20" s="1"/>
  <c r="F41" i="39"/>
  <c r="F8" i="18" s="1"/>
  <c r="D41" i="39"/>
  <c r="F6" i="18" s="1"/>
  <c r="E41" i="39"/>
  <c r="F7" i="18" s="1"/>
  <c r="G42" i="39" l="1"/>
  <c r="F9" i="20" s="1"/>
  <c r="F27" i="20"/>
  <c r="E21" i="22"/>
  <c r="F21" i="22"/>
  <c r="D21" i="22"/>
  <c r="E14" i="22"/>
  <c r="F14" i="22"/>
  <c r="D14" i="22"/>
  <c r="G35" i="1" l="1"/>
  <c r="G23" i="25" l="1"/>
  <c r="G17" i="28"/>
  <c r="G10" i="28"/>
  <c r="G13" i="28" s="1"/>
  <c r="D20" i="30" l="1"/>
  <c r="D13" i="30"/>
  <c r="G16" i="30"/>
  <c r="G9" i="30"/>
  <c r="D13" i="28" l="1"/>
  <c r="E40" i="1" l="1"/>
  <c r="F40" i="1"/>
  <c r="D40" i="1"/>
  <c r="E20" i="27"/>
  <c r="F20" i="27"/>
  <c r="D20" i="27"/>
  <c r="D13" i="27"/>
  <c r="E18" i="26"/>
  <c r="F18" i="26"/>
  <c r="D18" i="26"/>
  <c r="E12" i="26"/>
  <c r="F12" i="26"/>
  <c r="D12" i="26"/>
  <c r="G12" i="27" l="1"/>
  <c r="G13" i="27" s="1"/>
  <c r="G41" i="27" l="1"/>
  <c r="G18" i="25"/>
  <c r="G11" i="25"/>
  <c r="G37" i="1" l="1"/>
  <c r="G34" i="19" l="1"/>
  <c r="G31" i="19"/>
  <c r="G24" i="19"/>
  <c r="G38" i="1" l="1"/>
  <c r="G24" i="1"/>
  <c r="G28" i="1"/>
  <c r="G14" i="24" l="1"/>
  <c r="G20" i="30"/>
  <c r="G12" i="30"/>
  <c r="D12" i="24" l="1"/>
  <c r="E12" i="24"/>
  <c r="F12" i="24"/>
  <c r="D18" i="24"/>
  <c r="E18" i="24"/>
  <c r="F18" i="24"/>
  <c r="G18" i="24"/>
  <c r="G20" i="27" l="1"/>
  <c r="F16" i="29" l="1"/>
  <c r="E16" i="29"/>
  <c r="D16" i="29"/>
  <c r="F11" i="29"/>
  <c r="E11" i="29"/>
  <c r="D11" i="29"/>
  <c r="G11" i="29" l="1"/>
  <c r="G16" i="29"/>
  <c r="E30" i="1"/>
  <c r="F30" i="1"/>
  <c r="D30" i="1"/>
  <c r="G25" i="1"/>
  <c r="D26" i="29" l="1"/>
  <c r="D36" i="29"/>
  <c r="K18" i="20" l="1"/>
  <c r="K17" i="20"/>
  <c r="K16" i="20"/>
  <c r="K15" i="20"/>
  <c r="K17" i="18"/>
  <c r="K16" i="18"/>
  <c r="K15" i="18"/>
  <c r="D20" i="28" l="1"/>
  <c r="N15" i="20" s="1"/>
  <c r="E20" i="28" l="1"/>
  <c r="N16" i="20" s="1"/>
  <c r="E13" i="28"/>
  <c r="N16" i="18" s="1"/>
  <c r="F13" i="28"/>
  <c r="N17" i="18" s="1"/>
  <c r="N15" i="18"/>
  <c r="F20" i="28"/>
  <c r="N17" i="20" s="1"/>
  <c r="M15" i="18"/>
  <c r="M15" i="20"/>
  <c r="L18" i="20" l="1"/>
  <c r="L17" i="20"/>
  <c r="L16" i="20"/>
  <c r="L15" i="20"/>
  <c r="L18" i="18" l="1"/>
  <c r="L17" i="18"/>
  <c r="L16" i="18"/>
  <c r="L15" i="18"/>
  <c r="G30" i="25" l="1"/>
  <c r="G22" i="25"/>
  <c r="G32" i="29" l="1"/>
  <c r="I16" i="18" l="1"/>
  <c r="I15" i="18"/>
  <c r="H15" i="18" l="1"/>
  <c r="G20" i="28" l="1"/>
  <c r="N18" i="20" s="1"/>
  <c r="D13" i="23" l="1"/>
  <c r="G29" i="19" l="1"/>
  <c r="G19" i="19"/>
  <c r="G36" i="22" l="1"/>
  <c r="D30" i="22"/>
  <c r="H24" i="18" s="1"/>
  <c r="G27" i="22"/>
  <c r="G30" i="22" s="1"/>
  <c r="H16" i="20"/>
  <c r="H17" i="20"/>
  <c r="H15" i="20"/>
  <c r="H17" i="18"/>
  <c r="H16" i="18"/>
  <c r="D42" i="22" l="1"/>
  <c r="H6" i="18" s="1"/>
  <c r="G19" i="23" l="1"/>
  <c r="G12" i="23"/>
  <c r="E13" i="23"/>
  <c r="G16" i="18" s="1"/>
  <c r="F13" i="23"/>
  <c r="G17" i="18" s="1"/>
  <c r="G15" i="18"/>
  <c r="E20" i="23"/>
  <c r="F20" i="23"/>
  <c r="G17" i="20" l="1"/>
  <c r="G16" i="20"/>
  <c r="G15" i="20"/>
  <c r="G22" i="19" l="1"/>
  <c r="G32" i="19"/>
  <c r="G30" i="19"/>
  <c r="G36" i="19" l="1"/>
  <c r="E27" i="20" s="1"/>
  <c r="F13" i="1"/>
  <c r="D17" i="18" s="1"/>
  <c r="E20" i="1"/>
  <c r="F20" i="1"/>
  <c r="D17" i="20" s="1"/>
  <c r="D20" i="1"/>
  <c r="G19" i="1"/>
  <c r="D13" i="1"/>
  <c r="D43" i="1" s="1"/>
  <c r="D6" i="18" s="1"/>
  <c r="G12" i="1"/>
  <c r="E13" i="1"/>
  <c r="D16" i="18" s="1"/>
  <c r="D24" i="18" l="1"/>
  <c r="D16" i="20"/>
  <c r="D15" i="20"/>
  <c r="N18" i="18"/>
  <c r="K18" i="18" l="1"/>
  <c r="M16" i="18" l="1"/>
  <c r="M17" i="18"/>
  <c r="M18" i="18" l="1"/>
  <c r="G34" i="25" l="1"/>
  <c r="G33" i="25"/>
  <c r="G25" i="25"/>
  <c r="G28" i="25" s="1"/>
  <c r="G39" i="25" s="1"/>
  <c r="G19" i="25"/>
  <c r="G20" i="25" s="1"/>
  <c r="G12" i="25"/>
  <c r="G13" i="25" s="1"/>
  <c r="G31" i="23" l="1"/>
  <c r="G20" i="23" l="1"/>
  <c r="G13" i="23"/>
  <c r="G18" i="18" s="1"/>
  <c r="G18" i="20" l="1"/>
  <c r="H18" i="20"/>
  <c r="H18" i="18"/>
  <c r="G39" i="22" l="1"/>
  <c r="H27" i="18"/>
  <c r="G20" i="19" l="1"/>
  <c r="G26" i="19" s="1"/>
  <c r="D38" i="23" l="1"/>
  <c r="E38" i="23"/>
  <c r="F38" i="23"/>
  <c r="E29" i="23"/>
  <c r="F29" i="23"/>
  <c r="G24" i="20" l="1"/>
  <c r="D42" i="23"/>
  <c r="G6" i="20" s="1"/>
  <c r="G26" i="20"/>
  <c r="F42" i="23"/>
  <c r="G8" i="20" s="1"/>
  <c r="G25" i="20"/>
  <c r="E42" i="23"/>
  <c r="G7" i="20" s="1"/>
  <c r="G26" i="18"/>
  <c r="F41" i="23"/>
  <c r="G8" i="18" s="1"/>
  <c r="E41" i="23"/>
  <c r="G7" i="18" s="1"/>
  <c r="G25" i="18"/>
  <c r="G24" i="18"/>
  <c r="D41" i="23"/>
  <c r="G6" i="18" s="1"/>
  <c r="O27" i="18"/>
  <c r="O18" i="20"/>
  <c r="F36" i="30"/>
  <c r="O26" i="20" s="1"/>
  <c r="E36" i="30"/>
  <c r="O25" i="20" s="1"/>
  <c r="D36" i="30"/>
  <c r="O24" i="20" s="1"/>
  <c r="G36" i="30"/>
  <c r="O27" i="20" s="1"/>
  <c r="F28" i="30"/>
  <c r="O26" i="18" s="1"/>
  <c r="E28" i="30"/>
  <c r="O25" i="18" s="1"/>
  <c r="D28" i="30"/>
  <c r="O24" i="18" s="1"/>
  <c r="F20" i="30"/>
  <c r="E20" i="30"/>
  <c r="O16" i="20" s="1"/>
  <c r="F13" i="30"/>
  <c r="E13" i="30"/>
  <c r="O16" i="18" s="1"/>
  <c r="F40" i="30" l="1"/>
  <c r="O8" i="20" s="1"/>
  <c r="O17" i="20"/>
  <c r="D40" i="30"/>
  <c r="O6" i="20" s="1"/>
  <c r="O15" i="20"/>
  <c r="D39" i="30"/>
  <c r="O6" i="18" s="1"/>
  <c r="O15" i="18"/>
  <c r="F39" i="30"/>
  <c r="O8" i="18" s="1"/>
  <c r="O17" i="18"/>
  <c r="G40" i="30"/>
  <c r="O9" i="20" s="1"/>
  <c r="E40" i="30"/>
  <c r="O7" i="20" s="1"/>
  <c r="E39" i="30"/>
  <c r="O7" i="18" s="1"/>
  <c r="G13" i="30"/>
  <c r="G39" i="30" l="1"/>
  <c r="O9" i="18" s="1"/>
  <c r="O18" i="18"/>
  <c r="F36" i="29"/>
  <c r="K26" i="20" s="1"/>
  <c r="E36" i="29"/>
  <c r="K25" i="20" s="1"/>
  <c r="K24" i="20"/>
  <c r="G36" i="29"/>
  <c r="K27" i="20" s="1"/>
  <c r="F26" i="29"/>
  <c r="K26" i="18" s="1"/>
  <c r="E26" i="29"/>
  <c r="K25" i="18" s="1"/>
  <c r="K24" i="18"/>
  <c r="G26" i="29"/>
  <c r="D40" i="29"/>
  <c r="K6" i="20" s="1"/>
  <c r="E40" i="29" l="1"/>
  <c r="K7" i="20" s="1"/>
  <c r="F39" i="29"/>
  <c r="K8" i="18" s="1"/>
  <c r="E39" i="29"/>
  <c r="K7" i="18" s="1"/>
  <c r="F40" i="29"/>
  <c r="K8" i="20" s="1"/>
  <c r="G40" i="29"/>
  <c r="K9" i="20" s="1"/>
  <c r="D39" i="29"/>
  <c r="K6" i="18" s="1"/>
  <c r="G39" i="29"/>
  <c r="K9" i="18" s="1"/>
  <c r="K27" i="18"/>
  <c r="G36" i="28"/>
  <c r="F36" i="28"/>
  <c r="E36" i="28"/>
  <c r="D36" i="28"/>
  <c r="G38" i="27"/>
  <c r="F38" i="27"/>
  <c r="E38" i="27"/>
  <c r="D38" i="27"/>
  <c r="E29" i="27"/>
  <c r="M18" i="20"/>
  <c r="M26" i="20"/>
  <c r="M25" i="20"/>
  <c r="M17" i="20"/>
  <c r="M16" i="20"/>
  <c r="L26" i="18" l="1"/>
  <c r="F41" i="27"/>
  <c r="L8" i="18" s="1"/>
  <c r="L25" i="20"/>
  <c r="E42" i="27"/>
  <c r="L7" i="20" s="1"/>
  <c r="L27" i="18"/>
  <c r="L9" i="18"/>
  <c r="L26" i="20"/>
  <c r="F42" i="27"/>
  <c r="L8" i="20" s="1"/>
  <c r="G42" i="27"/>
  <c r="L9" i="20" s="1"/>
  <c r="L27" i="20"/>
  <c r="L24" i="18"/>
  <c r="D41" i="27"/>
  <c r="L6" i="18" s="1"/>
  <c r="L25" i="18"/>
  <c r="E41" i="27"/>
  <c r="L7" i="18" s="1"/>
  <c r="D42" i="27"/>
  <c r="L6" i="20" s="1"/>
  <c r="L24" i="20"/>
  <c r="F40" i="28"/>
  <c r="N8" i="20" s="1"/>
  <c r="N26" i="20"/>
  <c r="E40" i="28"/>
  <c r="N7" i="20" s="1"/>
  <c r="N25" i="20"/>
  <c r="D40" i="28"/>
  <c r="N6" i="20" s="1"/>
  <c r="N24" i="20"/>
  <c r="G40" i="28"/>
  <c r="N9" i="20" s="1"/>
  <c r="N27" i="20"/>
  <c r="F39" i="28"/>
  <c r="N8" i="18" s="1"/>
  <c r="N26" i="18"/>
  <c r="E39" i="28"/>
  <c r="N7" i="18" s="1"/>
  <c r="N25" i="18"/>
  <c r="G39" i="28"/>
  <c r="N9" i="18" s="1"/>
  <c r="N27" i="18"/>
  <c r="D39" i="28"/>
  <c r="N6" i="18" s="1"/>
  <c r="N24" i="18"/>
  <c r="D41" i="26"/>
  <c r="M6" i="20" s="1"/>
  <c r="M24" i="20"/>
  <c r="F40" i="26"/>
  <c r="M8" i="18" s="1"/>
  <c r="M26" i="18"/>
  <c r="E40" i="26"/>
  <c r="M7" i="18" s="1"/>
  <c r="M25" i="18"/>
  <c r="G40" i="26"/>
  <c r="M9" i="18" s="1"/>
  <c r="M27" i="18"/>
  <c r="D40" i="26"/>
  <c r="M6" i="18" s="1"/>
  <c r="M24" i="18"/>
  <c r="E41" i="26"/>
  <c r="M7" i="20" s="1"/>
  <c r="F41" i="26"/>
  <c r="M8" i="20" s="1"/>
  <c r="J18" i="18"/>
  <c r="J15" i="20"/>
  <c r="F36" i="25"/>
  <c r="J26" i="20" s="1"/>
  <c r="E36" i="25"/>
  <c r="J25" i="20" s="1"/>
  <c r="D36" i="25"/>
  <c r="J24" i="20" s="1"/>
  <c r="G36" i="25"/>
  <c r="J27" i="20" s="1"/>
  <c r="J25" i="18"/>
  <c r="J24" i="18"/>
  <c r="J27" i="18"/>
  <c r="J17" i="20"/>
  <c r="J16" i="20"/>
  <c r="J18" i="20"/>
  <c r="J17" i="18"/>
  <c r="J16" i="18"/>
  <c r="J15" i="18"/>
  <c r="D26" i="24"/>
  <c r="G41" i="26" l="1"/>
  <c r="M9" i="20" s="1"/>
  <c r="M27" i="20"/>
  <c r="F39" i="25"/>
  <c r="J26" i="18"/>
  <c r="F40" i="25"/>
  <c r="G40" i="25"/>
  <c r="D40" i="25"/>
  <c r="J6" i="20" s="1"/>
  <c r="E40" i="25"/>
  <c r="J7" i="20" s="1"/>
  <c r="E39" i="25"/>
  <c r="J7" i="18" s="1"/>
  <c r="D39" i="25"/>
  <c r="J6" i="18" s="1"/>
  <c r="I24" i="18"/>
  <c r="D37" i="24"/>
  <c r="I6" i="18" s="1"/>
  <c r="F34" i="24"/>
  <c r="E34" i="24"/>
  <c r="D34" i="24"/>
  <c r="G34" i="24"/>
  <c r="F26" i="24"/>
  <c r="E26" i="24"/>
  <c r="G26" i="24"/>
  <c r="I17" i="20"/>
  <c r="I16" i="20"/>
  <c r="I15" i="20"/>
  <c r="I18" i="20"/>
  <c r="I17" i="18"/>
  <c r="I18" i="18"/>
  <c r="G38" i="23"/>
  <c r="F39" i="22"/>
  <c r="E39" i="22"/>
  <c r="D39" i="22"/>
  <c r="E30" i="22"/>
  <c r="G27" i="20" l="1"/>
  <c r="G42" i="23"/>
  <c r="G9" i="20" s="1"/>
  <c r="D43" i="22"/>
  <c r="H6" i="20" s="1"/>
  <c r="H24" i="20"/>
  <c r="F43" i="22"/>
  <c r="H8" i="20" s="1"/>
  <c r="H26" i="20"/>
  <c r="E43" i="22"/>
  <c r="H7" i="20" s="1"/>
  <c r="H25" i="20"/>
  <c r="E42" i="22"/>
  <c r="H7" i="18" s="1"/>
  <c r="H25" i="18"/>
  <c r="F42" i="22"/>
  <c r="H8" i="18" s="1"/>
  <c r="H26" i="18"/>
  <c r="J8" i="20"/>
  <c r="J8" i="18"/>
  <c r="J9" i="20"/>
  <c r="J9" i="18"/>
  <c r="G38" i="24"/>
  <c r="I9" i="20" s="1"/>
  <c r="I27" i="20"/>
  <c r="D38" i="24"/>
  <c r="I6" i="20" s="1"/>
  <c r="I24" i="20"/>
  <c r="I26" i="20"/>
  <c r="F38" i="24"/>
  <c r="I8" i="20" s="1"/>
  <c r="I25" i="20"/>
  <c r="E38" i="24"/>
  <c r="I7" i="20" s="1"/>
  <c r="I25" i="18"/>
  <c r="E37" i="24"/>
  <c r="I7" i="18" s="1"/>
  <c r="F37" i="24"/>
  <c r="I8" i="18" s="1"/>
  <c r="I26" i="18"/>
  <c r="G37" i="24"/>
  <c r="I9" i="18" s="1"/>
  <c r="I27" i="18"/>
  <c r="G41" i="23"/>
  <c r="G9" i="18" s="1"/>
  <c r="G27" i="18"/>
  <c r="G42" i="22"/>
  <c r="H9" i="18" s="1"/>
  <c r="G43" i="22" l="1"/>
  <c r="H9" i="20" s="1"/>
  <c r="H27" i="20"/>
  <c r="E24" i="20"/>
  <c r="E26" i="20" l="1"/>
  <c r="E25" i="20"/>
  <c r="E24" i="18"/>
  <c r="E15" i="18"/>
  <c r="E17" i="20"/>
  <c r="E16" i="20"/>
  <c r="E17" i="18"/>
  <c r="E16" i="18"/>
  <c r="G36" i="1"/>
  <c r="G34" i="1"/>
  <c r="G40" i="1" l="1"/>
  <c r="D25" i="20"/>
  <c r="P25" i="20" s="1"/>
  <c r="E44" i="1"/>
  <c r="D7" i="20" s="1"/>
  <c r="D24" i="20"/>
  <c r="P24" i="20" s="1"/>
  <c r="D44" i="1"/>
  <c r="D6" i="20" s="1"/>
  <c r="E15" i="20"/>
  <c r="D40" i="19"/>
  <c r="E6" i="20" s="1"/>
  <c r="F40" i="19"/>
  <c r="E8" i="20" s="1"/>
  <c r="E40" i="19"/>
  <c r="E7" i="20" s="1"/>
  <c r="D39" i="19"/>
  <c r="E6" i="18" s="1"/>
  <c r="F39" i="19"/>
  <c r="E8" i="18" s="1"/>
  <c r="E26" i="18"/>
  <c r="E25" i="18"/>
  <c r="E39" i="19"/>
  <c r="E7" i="18" s="1"/>
  <c r="E18" i="18"/>
  <c r="G27" i="1"/>
  <c r="G26" i="1"/>
  <c r="R24" i="20" l="1"/>
  <c r="T24" i="20" s="1"/>
  <c r="Q24" i="20"/>
  <c r="Q25" i="20"/>
  <c r="R25" i="20"/>
  <c r="T25" i="20" s="1"/>
  <c r="E18" i="20"/>
  <c r="G40" i="19"/>
  <c r="E9" i="20" s="1"/>
  <c r="G39" i="19"/>
  <c r="E9" i="18" s="1"/>
  <c r="E27" i="18"/>
  <c r="G30" i="1"/>
  <c r="G18" i="1"/>
  <c r="G17" i="1"/>
  <c r="G15" i="1"/>
  <c r="G11" i="1"/>
  <c r="G10" i="1"/>
  <c r="G20" i="1" l="1"/>
  <c r="G44" i="1" s="1"/>
  <c r="P16" i="20"/>
  <c r="P7" i="20"/>
  <c r="P15" i="20"/>
  <c r="P6" i="20"/>
  <c r="R6" i="20" s="1"/>
  <c r="T6" i="20" s="1"/>
  <c r="P17" i="20"/>
  <c r="G8" i="1"/>
  <c r="Q15" i="20" l="1"/>
  <c r="R15" i="20"/>
  <c r="T15" i="20" s="1"/>
  <c r="Q7" i="20"/>
  <c r="R7" i="20"/>
  <c r="T7" i="20" s="1"/>
  <c r="Q17" i="20"/>
  <c r="R17" i="20"/>
  <c r="T17" i="20" s="1"/>
  <c r="Q16" i="20"/>
  <c r="R16" i="20"/>
  <c r="T16" i="20" s="1"/>
  <c r="Q6" i="20"/>
  <c r="D18" i="20"/>
  <c r="P18" i="20" s="1"/>
  <c r="G13" i="1"/>
  <c r="D18" i="18" l="1"/>
  <c r="G43" i="1"/>
  <c r="Q18" i="20"/>
  <c r="R18" i="20"/>
  <c r="T18" i="20" s="1"/>
  <c r="P17" i="18"/>
  <c r="P18" i="18"/>
  <c r="P16" i="18"/>
  <c r="Q18" i="18" l="1"/>
  <c r="R18" i="18"/>
  <c r="T18" i="18" s="1"/>
  <c r="Q17" i="18"/>
  <c r="R17" i="18"/>
  <c r="T17" i="18" s="1"/>
  <c r="Q16" i="18"/>
  <c r="R16" i="18"/>
  <c r="T16" i="18" s="1"/>
  <c r="D15" i="18"/>
  <c r="D9" i="18" l="1"/>
  <c r="P9" i="18" s="1"/>
  <c r="D27" i="18"/>
  <c r="P27" i="18" s="1"/>
  <c r="P15" i="18"/>
  <c r="Q9" i="18" l="1"/>
  <c r="R9" i="18"/>
  <c r="T9" i="18" s="1"/>
  <c r="Q27" i="18"/>
  <c r="R27" i="18"/>
  <c r="T27" i="18" s="1"/>
  <c r="Q15" i="18"/>
  <c r="R15" i="18"/>
  <c r="T15" i="18" s="1"/>
  <c r="D26" i="20" l="1"/>
  <c r="P26" i="20" s="1"/>
  <c r="F44" i="1"/>
  <c r="D8" i="20" s="1"/>
  <c r="E43" i="1"/>
  <c r="D7" i="18" s="1"/>
  <c r="P7" i="18" s="1"/>
  <c r="D25" i="18"/>
  <c r="P25" i="18" s="1"/>
  <c r="D26" i="18"/>
  <c r="P26" i="18" s="1"/>
  <c r="F43" i="1"/>
  <c r="D8" i="18" s="1"/>
  <c r="P8" i="18" s="1"/>
  <c r="P24" i="18"/>
  <c r="P6" i="18"/>
  <c r="Q6" i="18" s="1"/>
  <c r="Q25" i="18" l="1"/>
  <c r="R25" i="18"/>
  <c r="T25" i="18" s="1"/>
  <c r="Q7" i="18"/>
  <c r="R7" i="18"/>
  <c r="T7" i="18" s="1"/>
  <c r="Q24" i="18"/>
  <c r="R24" i="18"/>
  <c r="T24" i="18" s="1"/>
  <c r="Q8" i="18"/>
  <c r="R8" i="18"/>
  <c r="T8" i="18" s="1"/>
  <c r="Q26" i="20"/>
  <c r="R26" i="20"/>
  <c r="T26" i="20" s="1"/>
  <c r="R6" i="18"/>
  <c r="T6" i="18" s="1"/>
  <c r="Q26" i="18"/>
  <c r="R26" i="18"/>
  <c r="T26" i="18" s="1"/>
  <c r="D27" i="20" l="1"/>
  <c r="P27" i="20" s="1"/>
  <c r="D9" i="20"/>
  <c r="P9" i="20" s="1"/>
  <c r="P8" i="20"/>
  <c r="Q9" i="20" l="1"/>
  <c r="R9" i="20"/>
  <c r="T9" i="20" s="1"/>
  <c r="Q8" i="20"/>
  <c r="R8" i="20"/>
  <c r="T8" i="20" s="1"/>
  <c r="Q27" i="20"/>
  <c r="R27" i="20"/>
  <c r="T27" i="20" s="1"/>
</calcChain>
</file>

<file path=xl/sharedStrings.xml><?xml version="1.0" encoding="utf-8"?>
<sst xmlns="http://schemas.openxmlformats.org/spreadsheetml/2006/main" count="1058" uniqueCount="302">
  <si>
    <t>№ рецептуры</t>
  </si>
  <si>
    <t>Прием пищи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</si>
  <si>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</si>
  <si>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</si>
  <si>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</si>
  <si>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</si>
  <si>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</si>
  <si>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</si>
  <si>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Итого:</t>
  </si>
  <si>
    <t>Обед 7-11 лет</t>
  </si>
  <si>
    <t>Утверждаю</t>
  </si>
  <si>
    <t>ПРИМЕРНОЕ  ДВУХНЕДЕЛЬНОЕ</t>
  </si>
  <si>
    <t>МЕНЮ ЗАВТРАКОВ И ОБЕДОВ ДЛЯ</t>
  </si>
  <si>
    <t>ОБУЧАЮЩИХСЯ ВОЗРАСТНЫХ КАТЕГОРИЙ</t>
  </si>
  <si>
    <t>г. Туринск</t>
  </si>
  <si>
    <t>Завтрак с 7 до 11 лет</t>
  </si>
  <si>
    <t xml:space="preserve"> </t>
  </si>
  <si>
    <t>1. 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</si>
  <si>
    <t xml:space="preserve">При составлении примерного двухнедельного меню завтраков и обедов  использовалась следующая литература: </t>
  </si>
  <si>
    <t>Название пищевых веществ</t>
  </si>
  <si>
    <t>ед. измерения</t>
  </si>
  <si>
    <t>№ дня</t>
  </si>
  <si>
    <t>Белки</t>
  </si>
  <si>
    <t>г</t>
  </si>
  <si>
    <t>Жиры</t>
  </si>
  <si>
    <t>Углеводы</t>
  </si>
  <si>
    <t>Ккал</t>
  </si>
  <si>
    <t>Всего</t>
  </si>
  <si>
    <t>Бутерброд с маслом сливочным</t>
  </si>
  <si>
    <t>Каша ячневая вязкая с маслом сливочным</t>
  </si>
  <si>
    <t>Кофейный напиток</t>
  </si>
  <si>
    <t>Пром.</t>
  </si>
  <si>
    <t>Хлеб пшеничный витаминизированный</t>
  </si>
  <si>
    <t>Хлеб ржаной</t>
  </si>
  <si>
    <t>250/10</t>
  </si>
  <si>
    <t>Бутерброд с сыром</t>
  </si>
  <si>
    <t>Омлет натуральный с маслом сливочным</t>
  </si>
  <si>
    <t>ВРО 64</t>
  </si>
  <si>
    <t>СТН 16/10</t>
  </si>
  <si>
    <t>Чай с  молоком</t>
  </si>
  <si>
    <t>Фрукт</t>
  </si>
  <si>
    <t>СТН 18/1</t>
  </si>
  <si>
    <t>Чай с сахаром</t>
  </si>
  <si>
    <t>СТН 22/1</t>
  </si>
  <si>
    <t>Борщ с картофелем и сметаной</t>
  </si>
  <si>
    <t>СТН 1/10</t>
  </si>
  <si>
    <t>Рассольник "Ленинградский" со сметаной</t>
  </si>
  <si>
    <t>СТН 21/2</t>
  </si>
  <si>
    <t>Суп - лапша с курой</t>
  </si>
  <si>
    <t>15,4-19,25</t>
  </si>
  <si>
    <t xml:space="preserve">рекомендуемое к-во пищ. в-в на 1 ребенка  20-25% от суточного рациона </t>
  </si>
  <si>
    <t>Потребность в пищевых веществах и энергии обучающихся общеобразовательных учреждений в возрасте с 7 до 11 лет</t>
  </si>
  <si>
    <t>Э.Ц.</t>
  </si>
  <si>
    <t>Вит."с"</t>
  </si>
  <si>
    <t>15,8-19,75</t>
  </si>
  <si>
    <t>67-83,75</t>
  </si>
  <si>
    <t>470-587,5</t>
  </si>
  <si>
    <t>Ведомость контроля за рационом питания (анализ каллорийности завтрак) с 7 до 11 лет</t>
  </si>
  <si>
    <t>Ведомость контроля за рационом питания (анализ каллорийности завтрак + обед) с 7 до 11 лет</t>
  </si>
  <si>
    <t>18-22,5</t>
  </si>
  <si>
    <t>18,4-23</t>
  </si>
  <si>
    <t>76,6-96</t>
  </si>
  <si>
    <t>542,6-678</t>
  </si>
  <si>
    <t>Итого с 7 до 11 лет</t>
  </si>
  <si>
    <t>38,5-46,15</t>
  </si>
  <si>
    <t>39,5-47,4</t>
  </si>
  <si>
    <t>167,5-201</t>
  </si>
  <si>
    <t>1175-1410</t>
  </si>
  <si>
    <t>23,7-27,65</t>
  </si>
  <si>
    <t>100,5-117,25</t>
  </si>
  <si>
    <t>705-822,5</t>
  </si>
  <si>
    <t>45-54</t>
  </si>
  <si>
    <t>46-55,2</t>
  </si>
  <si>
    <t>1356,5-1628</t>
  </si>
  <si>
    <t>191,5-230,05</t>
  </si>
  <si>
    <t>27-31,5</t>
  </si>
  <si>
    <t>27,6-32,2</t>
  </si>
  <si>
    <t>114,9-134,05</t>
  </si>
  <si>
    <t xml:space="preserve">Колбаски "витаминные" из филе куриного с маслом сливочным </t>
  </si>
  <si>
    <t>Итго с 7 до 11 лет</t>
  </si>
  <si>
    <t>рекомендуемое к-во пищ. в-в на 1 ребенка  30-35% от суточного рациона</t>
  </si>
  <si>
    <t>рекомендуемое к-во пищ. в-в на 1 ребенка  50-60% от суточного рациона</t>
  </si>
  <si>
    <t>Суп картофельный с рыбой</t>
  </si>
  <si>
    <t>Среднняя за 12 дней</t>
  </si>
  <si>
    <t>Макаронные изделия отварные</t>
  </si>
  <si>
    <t>Напиток "Витошка"</t>
  </si>
  <si>
    <t>ТК 2 "Палитра"</t>
  </si>
  <si>
    <t>Кисель "Витошка"</t>
  </si>
  <si>
    <t>ТК 3 "Палитра"</t>
  </si>
  <si>
    <t>23,1 -26,9</t>
  </si>
  <si>
    <t>затрак 20-25%</t>
  </si>
  <si>
    <t>обед 30-35%</t>
  </si>
  <si>
    <t>всего 50-60%</t>
  </si>
  <si>
    <t>813,9-950</t>
  </si>
  <si>
    <t xml:space="preserve">Котлета из говядины  </t>
  </si>
  <si>
    <t xml:space="preserve">Котлета из говядины </t>
  </si>
  <si>
    <t>Директор ООО</t>
  </si>
  <si>
    <t>"Комбинат школьного питания"</t>
  </si>
  <si>
    <t>Каша гречневая рассыпчатая</t>
  </si>
  <si>
    <t>Пюре картофельное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</si>
  <si>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блюда                                             возрастная категория</t>
  </si>
  <si>
    <t xml:space="preserve"> Неделя первая </t>
  </si>
  <si>
    <t>День первый</t>
  </si>
  <si>
    <t>День второй</t>
  </si>
  <si>
    <t xml:space="preserve"> Неделя первая</t>
  </si>
  <si>
    <t>День третий</t>
  </si>
  <si>
    <t>День четвертый</t>
  </si>
  <si>
    <t>День седьмой</t>
  </si>
  <si>
    <t xml:space="preserve"> Неделя вторая</t>
  </si>
  <si>
    <t>День пятый</t>
  </si>
  <si>
    <t>День восьмой</t>
  </si>
  <si>
    <t>День девятый</t>
  </si>
  <si>
    <t>День десятый</t>
  </si>
  <si>
    <t>День одинадцатый</t>
  </si>
  <si>
    <t>День двенадцатый</t>
  </si>
  <si>
    <t>Согласовано</t>
  </si>
  <si>
    <t xml:space="preserve">  ____________________________</t>
  </si>
  <si>
    <t>______________Н.А.Вагура</t>
  </si>
  <si>
    <t>День шестой</t>
  </si>
  <si>
    <t>Ведомость контроля за рационом питания (анализ каллорийности завтрак + обед) с 12 лет и старше</t>
  </si>
  <si>
    <t>Ведомость контроля за рационом питания (анализ каллорийности завтрак) с 12 лет и старше</t>
  </si>
  <si>
    <t>Ведомость контроля за рационом питания (анализ каллорийности обед) с 12 лет и старше</t>
  </si>
  <si>
    <t>Куриные шарики "Чемпион"</t>
  </si>
  <si>
    <t>Суп картофельный с горохом и гренками</t>
  </si>
  <si>
    <t>Суп картофельный с горохом  и гренками</t>
  </si>
  <si>
    <t>СТН 18/5</t>
  </si>
  <si>
    <t>Рыбные палочки "Фиш Фингрез"</t>
  </si>
  <si>
    <t>Суп из овощей со  сметаной</t>
  </si>
  <si>
    <t>Суп из овощей со сметаной</t>
  </si>
  <si>
    <t xml:space="preserve">Макаронные изделия отварные </t>
  </si>
  <si>
    <t>Каша жидкая рисовая с маслом сливочным</t>
  </si>
  <si>
    <t>Бутерброд с маслом</t>
  </si>
  <si>
    <t>Завтрак с  12 лет и старше</t>
  </si>
  <si>
    <t>Обед с 12 лет и старше</t>
  </si>
  <si>
    <t xml:space="preserve">Возрастная группа: 7-11 лет, с 12 лет и старше </t>
  </si>
  <si>
    <t>Выполнение, % дневной нормы</t>
  </si>
  <si>
    <t>Творожная запеканка "Неженка" со сгущенным молоком</t>
  </si>
  <si>
    <t>СТН 27/3</t>
  </si>
  <si>
    <t>Рагу из овощей</t>
  </si>
  <si>
    <t>Итого с  12 лет</t>
  </si>
  <si>
    <t>Итго с 12 лет</t>
  </si>
  <si>
    <t>Итого с 12 лет</t>
  </si>
  <si>
    <t>3. Единый сбоник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учреждений/ Составители профессор Перевалов А.Я., профессор Т апешкина Н.В. - Издание 4-е, дополненное и исправленное г. Пермь 2021г (ЕСТН)</t>
  </si>
  <si>
    <t>4. Официальное справочно - информационное методическое издание Министерства общего и профессионального образования Свердловской области. Вестник регионального образования / Под редакцией Н.И. Казакова, Е.Л. Перевозкина, Л.И. Ситник, Е.Г. Темко - Министерство общего и профессионального образования Свердловской области, 2006г, ГОУ "Центр " Учебная книга", 2006год  (ВРО)</t>
  </si>
  <si>
    <t>2. Сборник технических нормативов для питания детей в организациях отдыха и оздоровления./ Автор – составитель: Д.В. Гращенков, О.В. Чугунова –  Министерство агропромышленного комплекса и продовольствия Свердловской области УрГЭУ Екатеринбург 2015 г. (СТН)</t>
  </si>
  <si>
    <t>ЕСТН 104</t>
  </si>
  <si>
    <t xml:space="preserve">Суп-пюре из картофеля с гренками </t>
  </si>
  <si>
    <t>ЕСТН 229</t>
  </si>
  <si>
    <t>Каша "Дружба" с маслом сливочным</t>
  </si>
  <si>
    <t>Ведомость контроля за рационом питания (анализ каллорийности обед) с 7 до 11 лет</t>
  </si>
  <si>
    <t>Ведомость контроля за рационом питания</t>
  </si>
  <si>
    <t xml:space="preserve">                            по расходу продуктов питания </t>
  </si>
  <si>
    <t xml:space="preserve">         Предприятие: ООО "Комбинат школьного питания"</t>
  </si>
  <si>
    <t xml:space="preserve">          Продукты питания</t>
  </si>
  <si>
    <t>Единица измерения-</t>
  </si>
  <si>
    <t>Д В У Х Р А З О В О Е    П И Т А Н И Е</t>
  </si>
  <si>
    <t xml:space="preserve">среднесуточные наборы пищевой продукции для организации питания детей с 7 до 11 лет (в нетто г, на 1 ребенка в сутки) </t>
  </si>
  <si>
    <t>наименование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</si>
  <si>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</si>
  <si>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</si>
  <si>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</si>
  <si>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</si>
  <si>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</si>
  <si>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</si>
  <si>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</si>
  <si>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</si>
  <si>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</si>
  <si>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</si>
  <si>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</si>
  <si>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</si>
  <si>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 xml:space="preserve">ИТОГО (г) </t>
  </si>
  <si>
    <t>СРЕДНЯЯ ЗА ДЕНЬ (в г)</t>
  </si>
  <si>
    <t>Отклонение от нормы (+,-) в %</t>
  </si>
  <si>
    <t>Ед. измерения</t>
  </si>
  <si>
    <t>Выход - вес порций</t>
  </si>
  <si>
    <t>х</t>
  </si>
  <si>
    <t>грамм</t>
  </si>
  <si>
    <t>Хлеб пшеничный</t>
  </si>
  <si>
    <t>ОВОЩИ: Овощная смесь, фасоль, зеленый горошек, лук, морковь, огурцы консервированные,огурцы свежие, помидоры свежие, томатная паста, капуста свежая, свекла</t>
  </si>
  <si>
    <t>Мука пшеничная</t>
  </si>
  <si>
    <t>Крупа, бобовые</t>
  </si>
  <si>
    <t>Макаронные изделия</t>
  </si>
  <si>
    <t>КРУПЫ: Горох, крупа перловая, крупа рисовая, крупа пшенная, крупа ячневая, крупа "Кус-кус", крупа гречневая, крупа кукурузная</t>
  </si>
  <si>
    <t>Картофель</t>
  </si>
  <si>
    <t>Овощи свежие, зелень</t>
  </si>
  <si>
    <t>ФРУКТЫ СВЕЖИЕ: Апельсины, смородина, вишня, яблоко, яблоко блюда, клубника, повидло, клюква.</t>
  </si>
  <si>
    <t>Фрукты (плоды) свежие</t>
  </si>
  <si>
    <t>Фрукты (плоды) сухие, в т. ч. шиповник</t>
  </si>
  <si>
    <t>Соки плодовощные, напитки витаминизированные, в т.ч. Инстантные</t>
  </si>
  <si>
    <t>ФРУКТЫ СУХИЕ: Напиток "Витошка", Кисель "Витошка", курага</t>
  </si>
  <si>
    <t>Мясо жилованное</t>
  </si>
  <si>
    <t>Субпродукты</t>
  </si>
  <si>
    <t>Птица (цыплята -бройлеры потрошенные - 1 кат)</t>
  </si>
  <si>
    <t>СОКИ, НАПИТКИ ВИТАМИНИЗИРОВАННЫЕ: Напиток "Витошка", Кисель "Витошка", сок 0,2</t>
  </si>
  <si>
    <t>Рыба - филе</t>
  </si>
  <si>
    <t xml:space="preserve">Молоко </t>
  </si>
  <si>
    <t>Кисломолочные продукты</t>
  </si>
  <si>
    <t>СУБПРОДУКТЫ: Сердце, печень</t>
  </si>
  <si>
    <t>Творог</t>
  </si>
  <si>
    <t>КУРА: Филе куриное, кура</t>
  </si>
  <si>
    <t>Сыр</t>
  </si>
  <si>
    <t>РЫБА: Горбуша, филе минтая</t>
  </si>
  <si>
    <t xml:space="preserve">Сметана </t>
  </si>
  <si>
    <t>Масло сливочное</t>
  </si>
  <si>
    <t>МОЛОКО: Молоко, молоко сгущенное (1:4)</t>
  </si>
  <si>
    <t>Масло растительное</t>
  </si>
  <si>
    <t>Яйцо</t>
  </si>
  <si>
    <t>Сахар</t>
  </si>
  <si>
    <t>Пр=(В-А)/А*100</t>
  </si>
  <si>
    <t>Кондитерские изделия</t>
  </si>
  <si>
    <t>Чай</t>
  </si>
  <si>
    <t>А- исходное значение</t>
  </si>
  <si>
    <t>Какао</t>
  </si>
  <si>
    <t>В - конечное значение</t>
  </si>
  <si>
    <t xml:space="preserve">Дрожжи </t>
  </si>
  <si>
    <t>Крахмал</t>
  </si>
  <si>
    <t>Соль</t>
  </si>
  <si>
    <t>Специи</t>
  </si>
  <si>
    <t xml:space="preserve">среднесуточные наборы пищевой продукции для организации питания детей с 12 лет (в нетто г, на 1 ребенка в сутки) </t>
  </si>
  <si>
    <t xml:space="preserve">ИТОГО </t>
  </si>
  <si>
    <t>норма (-40)</t>
  </si>
  <si>
    <t>ЕСТН326</t>
  </si>
  <si>
    <t>Бефстроганов из отварной говядины</t>
  </si>
  <si>
    <t>Дополнительный гарнир: капуста запеченная</t>
  </si>
  <si>
    <t>Запеканка картофельная с мясом</t>
  </si>
  <si>
    <t>ЕСТН 334</t>
  </si>
  <si>
    <t>Каша   жидкая пшенаяс маслом сливочным</t>
  </si>
  <si>
    <t>ЕСТН 5</t>
  </si>
  <si>
    <t>Рыба тушеннаяв томате с овощами</t>
  </si>
  <si>
    <t>ЕСТН 299</t>
  </si>
  <si>
    <t>Салат из б/к капусты и огурцов</t>
  </si>
  <si>
    <t>на сентябрь 2022- апрель 2023</t>
  </si>
  <si>
    <t>СРБКИ 616</t>
  </si>
  <si>
    <t>Шницель рубленный куриный с овощами</t>
  </si>
  <si>
    <t>Каша гречневая рассыпчатая с овощами</t>
  </si>
  <si>
    <t>СТН 59/3</t>
  </si>
  <si>
    <t xml:space="preserve">Кашая вязкая гречнева с маслом сливочным </t>
  </si>
  <si>
    <t>ЕСТН 286</t>
  </si>
  <si>
    <t>Сырники из творога</t>
  </si>
  <si>
    <t>Компот  из вишни и клубники</t>
  </si>
  <si>
    <t>СРБКИ 588</t>
  </si>
  <si>
    <t>Курица по-тайски</t>
  </si>
  <si>
    <t>Какао с молоком "Витошка"</t>
  </si>
  <si>
    <t>Дополнительный гарнир: смесь мексиканская припущенная</t>
  </si>
  <si>
    <t>7-11 лет и с 12 лет и старше</t>
  </si>
  <si>
    <t>5. СБОРНИК РЕЦЕПТУР БЛЮД И КУЛИНАРНЫХ ИЗДЕЛИЙ ДЛЯ ОБУЧАЮЩИХСЯ ОБРАЗОВАТЕЛЬНЫХ ОРГАНИЗАЦИЙ
СБОРНИК ТЕХНИЧЕСКИХ НОРМАТИВОВ / Издание 2-е, исправленное и дополненное / Под редакцинй Г.Г. Онищенко, В.А. Тутельяна (СРБКИ-22)/Москва 2022г</t>
  </si>
  <si>
    <t xml:space="preserve">6. Санитарно-эпидемиологические правила и нормы СанПиН 2.3/2.4.3590-20 "САНИТАРНО-ЭПИДЕМИОЛОГИЧЕСКИЕ ТРЕБОВАНИЯ К ОРГАНИЗАЦИИ ОБЩЕСТВЕННОГО ПИТАНИЯ НАСЕЛЕНИЯ" </t>
  </si>
  <si>
    <t>7. Региональный стандарт оказания услуг по организации питания обучающихся общеобразовательных организаций, расположенных на территории Свердловской области. Методические рекомендации. Екатеренбург 2021.</t>
  </si>
  <si>
    <t>8. 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</si>
  <si>
    <t>9. ГИГИЕНА ДЕТЕЙ И ПОДРОСТКОВ . РЕКОМЕНДАЦИИ ПО ОРГАНИЗАЦИИ ПИТАНИЯ ОБУЧАЮЩИХСЯ ОБЩЕОБРАЗОВАТЕЛЬНЫХ ОРГАНИЗАЦИЙ. Методические рекомендации МР 2.4.0179-20</t>
  </si>
  <si>
    <t>Компот из вишни</t>
  </si>
  <si>
    <t xml:space="preserve">Компот из вишни </t>
  </si>
  <si>
    <t xml:space="preserve">Напиток клюквенный </t>
  </si>
  <si>
    <t>Ватрушка с творогом</t>
  </si>
  <si>
    <t xml:space="preserve">Компот из яблок и кураги </t>
  </si>
  <si>
    <t>ЕСТН 350</t>
  </si>
  <si>
    <t>Тефтели из говядины - "Ежики"</t>
  </si>
  <si>
    <t xml:space="preserve">Компот из кураги </t>
  </si>
  <si>
    <t>Компот из кураги</t>
  </si>
  <si>
    <t>"30" августа 2023г</t>
  </si>
  <si>
    <t>с 01 сентября 2024года</t>
  </si>
  <si>
    <t xml:space="preserve">Бутерброд с маслом сливочным </t>
  </si>
  <si>
    <t xml:space="preserve">Каша "Дружба" с маслом сливочным </t>
  </si>
  <si>
    <t>Сок  1шт</t>
  </si>
  <si>
    <t>Сок 1шт</t>
  </si>
  <si>
    <t>Сок 1 шт</t>
  </si>
  <si>
    <t xml:space="preserve">Суп картофельный с рыбой </t>
  </si>
  <si>
    <t>Напиток малиновый</t>
  </si>
  <si>
    <t>СРБКИ 850</t>
  </si>
  <si>
    <t>СРБКИ 68</t>
  </si>
  <si>
    <t>Салат "Морковь по-корейски"</t>
  </si>
  <si>
    <t>Котлета из говядины</t>
  </si>
  <si>
    <t>Картофель, запеченый со сметаной и сыром</t>
  </si>
  <si>
    <t>СРБКИ 555</t>
  </si>
  <si>
    <t>Чиполлетти из говядины</t>
  </si>
  <si>
    <t>СРБКИ 104</t>
  </si>
  <si>
    <t>Салат из свежих помидоров и огурцов с зеленым укропом</t>
  </si>
  <si>
    <t xml:space="preserve">Салат из свежих помидоров и огурцов с зеленым укропом </t>
  </si>
  <si>
    <t>Каша манная с маслом сливочным</t>
  </si>
  <si>
    <t>СРБКИ 352</t>
  </si>
  <si>
    <t>СРБКИ 958</t>
  </si>
  <si>
    <t>Печенье творожное с лимоном</t>
  </si>
  <si>
    <t>Щи из свежей капусты с картофелем,  и сметаной</t>
  </si>
  <si>
    <t xml:space="preserve">Щи из свежей капусты с картофелем  и сметаной </t>
  </si>
  <si>
    <t xml:space="preserve">Борщ с капустой и картофелем со сметаной </t>
  </si>
  <si>
    <t>Борщ с капустой и картофелем со сметаной</t>
  </si>
  <si>
    <t>ВРО 43</t>
  </si>
  <si>
    <t>Суфле "Рыбка"</t>
  </si>
  <si>
    <t>Салат из помидор с зеленым укропом маслом растительным</t>
  </si>
  <si>
    <t>Салат из огурцов с зеленым укропом маслом растительным</t>
  </si>
  <si>
    <t>Салат из помидоров с зеленым укропом маслом растительным</t>
  </si>
  <si>
    <t>Салат из свежих огурцов с зеленым укропом маслом растительным</t>
  </si>
  <si>
    <t>СРБКИ 624</t>
  </si>
  <si>
    <t>Рис пикантный</t>
  </si>
  <si>
    <t>СРБКИ 841</t>
  </si>
  <si>
    <t>Напиток из цитрусовых</t>
  </si>
  <si>
    <t>Лимонад лимонный</t>
  </si>
  <si>
    <t>СРБКИ 399</t>
  </si>
  <si>
    <t>Макароны запеченные с сыром</t>
  </si>
  <si>
    <t>ЕСТН 267</t>
  </si>
  <si>
    <t>Яйцо вареное</t>
  </si>
  <si>
    <t>Директор МАОУ                               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</si>
</sst>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0.00;[Red]0.00"/>
    <numFmt numFmtId="168" formatCode="#,##0.000"/>
  </numFmts>
  <fonts count="7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2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8"/>
      <name val="Pragmatica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sz val="7"/>
      <name val="Pragmatica"/>
    </font>
    <font>
      <b/>
      <i/>
      <sz val="14"/>
      <name val="Arial Cyr"/>
      <charset val="204"/>
    </font>
    <font>
      <i/>
      <sz val="10"/>
      <name val="Arial Cyr"/>
      <charset val="204"/>
    </font>
    <font>
      <sz val="14"/>
      <color indexed="12"/>
      <name val="Arial Cyr"/>
      <family val="2"/>
      <charset val="204"/>
    </font>
    <font>
      <sz val="14"/>
      <color indexed="10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Pragmatica"/>
      <charset val="204"/>
    </font>
    <font>
      <b/>
      <i/>
      <sz val="10"/>
      <name val="Pragmatica"/>
    </font>
    <font>
      <sz val="10"/>
      <name val="Arial"/>
      <family val="2"/>
      <charset val="204"/>
    </font>
    <font>
      <sz val="12"/>
      <color indexed="10"/>
      <name val="Arial Cyr"/>
      <family val="2"/>
      <charset val="204"/>
    </font>
    <font>
      <sz val="7"/>
      <name val="Arial"/>
      <family val="2"/>
      <charset val="204"/>
    </font>
    <font>
      <sz val="7"/>
      <color indexed="10"/>
      <name val="Arial Cyr"/>
      <family val="2"/>
      <charset val="204"/>
    </font>
    <font>
      <sz val="16"/>
      <color indexed="12"/>
      <name val="Arial"/>
      <family val="2"/>
      <charset val="204"/>
    </font>
    <font>
      <b/>
      <sz val="16"/>
      <color indexed="12"/>
      <name val="Arial Cyr"/>
      <charset val="204"/>
    </font>
    <font>
      <b/>
      <sz val="16"/>
      <color indexed="8"/>
      <name val="Arial Cyr"/>
      <charset val="204"/>
    </font>
    <font>
      <b/>
      <sz val="14"/>
      <color indexed="12"/>
      <name val="Arial Cyr"/>
      <charset val="204"/>
    </font>
    <font>
      <sz val="12"/>
      <color indexed="12"/>
      <name val="Arial"/>
      <family val="2"/>
      <charset val="204"/>
    </font>
    <font>
      <sz val="12"/>
      <color indexed="8"/>
      <name val="Arial Cyr"/>
      <family val="2"/>
      <charset val="204"/>
    </font>
    <font>
      <sz val="18"/>
      <name val="Times New Roman"/>
      <family val="1"/>
      <charset val="204"/>
    </font>
    <font>
      <sz val="16"/>
      <color indexed="12"/>
      <name val="Pragmatica"/>
    </font>
    <font>
      <sz val="10"/>
      <name val="Times New Roman"/>
      <family val="1"/>
      <charset val="204"/>
    </font>
    <font>
      <sz val="18"/>
      <name val="Arial Cyr"/>
      <charset val="204"/>
    </font>
    <font>
      <sz val="12"/>
      <color indexed="12"/>
      <name val="Pragmatica"/>
    </font>
    <font>
      <sz val="12"/>
      <color indexed="12"/>
      <name val="Arial Cyr"/>
      <charset val="204"/>
    </font>
    <font>
      <sz val="12"/>
      <color indexed="12"/>
      <name val="Arial Cyr"/>
      <family val="2"/>
      <charset val="204"/>
    </font>
    <font>
      <sz val="12"/>
      <color indexed="10"/>
      <name val="Pragmatica"/>
    </font>
    <font>
      <sz val="10"/>
      <color indexed="12"/>
      <name val="Arial Cyr"/>
      <charset val="204"/>
    </font>
    <font>
      <sz val="14"/>
      <color indexed="12"/>
      <name val="Arial"/>
      <family val="2"/>
      <charset val="204"/>
    </font>
    <font>
      <sz val="20"/>
      <name val="Times New Roman"/>
      <family val="1"/>
      <charset val="204"/>
    </font>
    <font>
      <sz val="16"/>
      <color indexed="12"/>
      <name val="Arial Unicode MS"/>
      <family val="2"/>
      <charset val="204"/>
    </font>
    <font>
      <sz val="18"/>
      <color indexed="12"/>
      <name val="Arial"/>
      <family val="2"/>
      <charset val="204"/>
    </font>
    <font>
      <b/>
      <sz val="16"/>
      <name val="Arial"/>
      <family val="2"/>
      <charset val="204"/>
    </font>
    <font>
      <sz val="14"/>
      <color indexed="8"/>
      <name val="Arial Cyr"/>
      <family val="2"/>
      <charset val="204"/>
    </font>
    <font>
      <sz val="14"/>
      <color indexed="12"/>
      <name val="Pragmatica"/>
    </font>
    <font>
      <sz val="12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12"/>
      <name val="Pragmatica"/>
    </font>
    <font>
      <sz val="16"/>
      <color indexed="10"/>
      <name val="Arial Cyr"/>
      <family val="2"/>
      <charset val="204"/>
    </font>
    <font>
      <sz val="1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56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0" fillId="0" borderId="15" xfId="0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1" fillId="0" borderId="17" xfId="0" applyFont="1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24" xfId="0" applyFont="1" applyBorder="1" applyAlignment="1">
      <alignment horizontal="center"/>
    </xf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 applyAlignment="1">
      <alignment vertical="center" wrapText="1"/>
    </xf>
    <xf numFmtId="0" fontId="7" fillId="0" borderId="2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1" fontId="0" fillId="0" borderId="17" xfId="0" applyNumberFormat="1" applyBorder="1"/>
    <xf numFmtId="0" fontId="0" fillId="0" borderId="17" xfId="0" applyBorder="1" applyAlignment="1">
      <alignment horizontal="center"/>
    </xf>
    <xf numFmtId="0" fontId="7" fillId="0" borderId="17" xfId="0" applyFont="1" applyBorder="1"/>
    <xf numFmtId="0" fontId="0" fillId="0" borderId="11" xfId="0" applyBorder="1"/>
    <xf numFmtId="0" fontId="0" fillId="0" borderId="2" xfId="0" applyBorder="1" applyAlignment="1">
      <alignment horizontal="center" vertical="center" wrapText="1"/>
    </xf>
    <xf numFmtId="0" fontId="7" fillId="3" borderId="3" xfId="0" applyFont="1" applyFill="1" applyBorder="1"/>
    <xf numFmtId="0" fontId="9" fillId="3" borderId="3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/>
    <xf numFmtId="0" fontId="9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4" borderId="19" xfId="0" applyFont="1" applyFill="1" applyBorder="1" applyAlignment="1">
      <alignment horizontal="righ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/>
    </xf>
    <xf numFmtId="0" fontId="7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/>
    <xf numFmtId="0" fontId="7" fillId="5" borderId="26" xfId="0" applyFont="1" applyFill="1" applyBorder="1"/>
    <xf numFmtId="0" fontId="9" fillId="5" borderId="19" xfId="0" applyFont="1" applyFill="1" applyBorder="1"/>
    <xf numFmtId="0" fontId="7" fillId="5" borderId="9" xfId="0" applyFont="1" applyFill="1" applyBorder="1"/>
    <xf numFmtId="0" fontId="7" fillId="5" borderId="7" xfId="0" applyFont="1" applyFill="1" applyBorder="1"/>
    <xf numFmtId="0" fontId="0" fillId="3" borderId="3" xfId="0" applyFill="1" applyBorder="1"/>
    <xf numFmtId="0" fontId="2" fillId="3" borderId="3" xfId="0" applyFont="1" applyFill="1" applyBorder="1" applyAlignment="1">
      <alignment horizontal="right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0" fontId="0" fillId="3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17" xfId="0" applyFont="1" applyBorder="1"/>
    <xf numFmtId="0" fontId="7" fillId="0" borderId="3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1" fontId="7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0" fillId="0" borderId="17" xfId="0" applyNumberFormat="1" applyBorder="1"/>
    <xf numFmtId="2" fontId="0" fillId="0" borderId="17" xfId="0" applyNumberFormat="1" applyBorder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17" xfId="0" applyBorder="1" applyAlignment="1">
      <alignment vertical="center" wrapText="1"/>
    </xf>
    <xf numFmtId="1" fontId="7" fillId="0" borderId="7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3" borderId="27" xfId="0" applyNumberFormat="1" applyFont="1" applyFill="1" applyBorder="1" applyAlignment="1">
      <alignment horizontal="center"/>
    </xf>
    <xf numFmtId="1" fontId="7" fillId="4" borderId="19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right"/>
    </xf>
    <xf numFmtId="1" fontId="9" fillId="3" borderId="12" xfId="0" applyNumberFormat="1" applyFont="1" applyFill="1" applyBorder="1" applyAlignment="1">
      <alignment horizontal="right"/>
    </xf>
    <xf numFmtId="1" fontId="9" fillId="4" borderId="19" xfId="0" applyNumberFormat="1" applyFont="1" applyFill="1" applyBorder="1" applyAlignment="1">
      <alignment horizontal="right"/>
    </xf>
    <xf numFmtId="1" fontId="7" fillId="3" borderId="19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2" xfId="0" applyNumberFormat="1" applyFont="1" applyFill="1" applyBorder="1"/>
    <xf numFmtId="1" fontId="9" fillId="3" borderId="9" xfId="0" applyNumberFormat="1" applyFont="1" applyFill="1" applyBorder="1"/>
    <xf numFmtId="1" fontId="9" fillId="3" borderId="1" xfId="0" applyNumberFormat="1" applyFont="1" applyFill="1" applyBorder="1"/>
    <xf numFmtId="1" fontId="9" fillId="3" borderId="7" xfId="0" applyNumberFormat="1" applyFont="1" applyFill="1" applyBorder="1"/>
    <xf numFmtId="1" fontId="9" fillId="5" borderId="19" xfId="0" applyNumberFormat="1" applyFont="1" applyFill="1" applyBorder="1"/>
    <xf numFmtId="1" fontId="0" fillId="0" borderId="17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9" fillId="5" borderId="1" xfId="0" applyNumberFormat="1" applyFont="1" applyFill="1" applyBorder="1"/>
    <xf numFmtId="1" fontId="0" fillId="3" borderId="27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5" borderId="19" xfId="0" applyNumberFormat="1" applyFill="1" applyBorder="1" applyAlignment="1">
      <alignment horizontal="center"/>
    </xf>
    <xf numFmtId="1" fontId="0" fillId="0" borderId="5" xfId="0" applyNumberFormat="1" applyBorder="1"/>
    <xf numFmtId="1" fontId="0" fillId="0" borderId="3" xfId="0" applyNumberFormat="1" applyBorder="1"/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Border="1"/>
    <xf numFmtId="1" fontId="0" fillId="0" borderId="2" xfId="0" applyNumberFormat="1" applyBorder="1"/>
    <xf numFmtId="1" fontId="0" fillId="0" borderId="7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0" fillId="0" borderId="2" xfId="0" applyNumberFormat="1" applyFill="1" applyBorder="1"/>
    <xf numFmtId="1" fontId="2" fillId="3" borderId="7" xfId="0" applyNumberFormat="1" applyFont="1" applyFill="1" applyBorder="1"/>
    <xf numFmtId="1" fontId="2" fillId="3" borderId="1" xfId="0" applyNumberFormat="1" applyFont="1" applyFill="1" applyBorder="1"/>
    <xf numFmtId="1" fontId="2" fillId="5" borderId="1" xfId="0" applyNumberFormat="1" applyFont="1" applyFill="1" applyBorder="1"/>
    <xf numFmtId="1" fontId="0" fillId="3" borderId="19" xfId="0" applyNumberForma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3" borderId="7" xfId="0" applyNumberFormat="1" applyFill="1" applyBorder="1"/>
    <xf numFmtId="1" fontId="0" fillId="3" borderId="1" xfId="0" applyNumberFormat="1" applyFill="1" applyBorder="1"/>
    <xf numFmtId="1" fontId="0" fillId="5" borderId="1" xfId="0" applyNumberFormat="1" applyFill="1" applyBorder="1"/>
    <xf numFmtId="0" fontId="7" fillId="0" borderId="1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8" fillId="0" borderId="0" xfId="1" applyFont="1" applyBorder="1"/>
    <xf numFmtId="0" fontId="18" fillId="0" borderId="0" xfId="1" applyFont="1"/>
    <xf numFmtId="0" fontId="17" fillId="0" borderId="0" xfId="1"/>
    <xf numFmtId="0" fontId="19" fillId="0" borderId="0" xfId="1" applyFont="1" applyBorder="1"/>
    <xf numFmtId="0" fontId="19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/>
    </xf>
    <xf numFmtId="0" fontId="20" fillId="0" borderId="0" xfId="1" applyFont="1"/>
    <xf numFmtId="0" fontId="21" fillId="0" borderId="0" xfId="1" applyFont="1"/>
    <xf numFmtId="0" fontId="19" fillId="0" borderId="0" xfId="1" applyFont="1"/>
    <xf numFmtId="0" fontId="19" fillId="0" borderId="0" xfId="1" applyFont="1" applyBorder="1" applyAlignment="1">
      <alignment wrapText="1"/>
    </xf>
    <xf numFmtId="0" fontId="19" fillId="0" borderId="0" xfId="1" applyFont="1" applyBorder="1" applyAlignment="1"/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 textRotation="90" wrapText="1"/>
    </xf>
    <xf numFmtId="0" fontId="22" fillId="0" borderId="0" xfId="1" applyFont="1" applyBorder="1" applyAlignment="1">
      <alignment vertical="center" textRotation="90" wrapText="1"/>
    </xf>
    <xf numFmtId="0" fontId="19" fillId="0" borderId="0" xfId="1" applyFont="1" applyBorder="1" applyAlignment="1">
      <alignment vertical="center" textRotation="90" wrapText="1"/>
    </xf>
    <xf numFmtId="0" fontId="19" fillId="0" borderId="0" xfId="1" applyFont="1" applyBorder="1" applyAlignment="1">
      <alignment vertical="center" textRotation="90"/>
    </xf>
    <xf numFmtId="0" fontId="19" fillId="0" borderId="0" xfId="1" applyFont="1" applyBorder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28" xfId="1" applyFont="1" applyBorder="1" applyAlignment="1">
      <alignment horizontal="center"/>
    </xf>
    <xf numFmtId="0" fontId="22" fillId="0" borderId="0" xfId="1" applyFont="1" applyBorder="1" applyAlignment="1">
      <alignment vertical="center" textRotation="90"/>
    </xf>
    <xf numFmtId="0" fontId="24" fillId="0" borderId="0" xfId="1" applyFont="1" applyBorder="1" applyAlignment="1"/>
    <xf numFmtId="0" fontId="24" fillId="0" borderId="0" xfId="1" applyFont="1" applyBorder="1"/>
    <xf numFmtId="0" fontId="25" fillId="0" borderId="0" xfId="1" applyFont="1" applyBorder="1"/>
    <xf numFmtId="0" fontId="17" fillId="0" borderId="0" xfId="1" applyBorder="1"/>
    <xf numFmtId="49" fontId="19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2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27" fillId="0" borderId="0" xfId="1" applyFont="1" applyBorder="1" applyAlignment="1"/>
    <xf numFmtId="0" fontId="27" fillId="0" borderId="0" xfId="1" applyFont="1" applyBorder="1"/>
    <xf numFmtId="0" fontId="17" fillId="0" borderId="0" xfId="1" applyBorder="1" applyAlignment="1">
      <alignment horizontal="center"/>
    </xf>
    <xf numFmtId="0" fontId="26" fillId="0" borderId="0" xfId="1" applyFont="1" applyBorder="1" applyAlignment="1"/>
    <xf numFmtId="0" fontId="28" fillId="0" borderId="0" xfId="1" applyFont="1" applyBorder="1" applyAlignment="1"/>
    <xf numFmtId="0" fontId="26" fillId="0" borderId="0" xfId="1" applyFont="1" applyBorder="1" applyAlignment="1">
      <alignment vertical="center" textRotation="9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Border="1"/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/>
    <xf numFmtId="0" fontId="19" fillId="0" borderId="0" xfId="1" applyFont="1" applyBorder="1" applyAlignment="1">
      <alignment vertical="center"/>
    </xf>
    <xf numFmtId="1" fontId="30" fillId="0" borderId="0" xfId="1" applyNumberFormat="1" applyFont="1" applyBorder="1" applyAlignment="1"/>
    <xf numFmtId="0" fontId="31" fillId="0" borderId="0" xfId="1" applyFont="1" applyBorder="1" applyAlignment="1"/>
    <xf numFmtId="4" fontId="19" fillId="0" borderId="0" xfId="1" applyNumberFormat="1" applyFont="1" applyBorder="1" applyAlignment="1"/>
    <xf numFmtId="0" fontId="32" fillId="0" borderId="0" xfId="1" applyFont="1" applyBorder="1"/>
    <xf numFmtId="0" fontId="22" fillId="0" borderId="1" xfId="1" applyFont="1" applyBorder="1" applyAlignment="1">
      <alignment horizontal="left"/>
    </xf>
    <xf numFmtId="0" fontId="22" fillId="0" borderId="12" xfId="1" applyFont="1" applyBorder="1" applyAlignment="1">
      <alignment horizontal="centerContinuous"/>
    </xf>
    <xf numFmtId="0" fontId="22" fillId="0" borderId="10" xfId="1" applyFont="1" applyBorder="1" applyAlignment="1">
      <alignment horizontal="center" wrapText="1"/>
    </xf>
    <xf numFmtId="0" fontId="34" fillId="0" borderId="10" xfId="1" applyFont="1" applyBorder="1"/>
    <xf numFmtId="0" fontId="34" fillId="0" borderId="13" xfId="1" applyFont="1" applyBorder="1"/>
    <xf numFmtId="0" fontId="22" fillId="0" borderId="13" xfId="1" applyFont="1" applyBorder="1"/>
    <xf numFmtId="0" fontId="34" fillId="0" borderId="12" xfId="1" applyFont="1" applyBorder="1"/>
    <xf numFmtId="0" fontId="34" fillId="0" borderId="0" xfId="1" applyFont="1" applyBorder="1"/>
    <xf numFmtId="0" fontId="22" fillId="0" borderId="14" xfId="1" applyFont="1" applyBorder="1"/>
    <xf numFmtId="0" fontId="34" fillId="0" borderId="0" xfId="1" applyFont="1"/>
    <xf numFmtId="0" fontId="22" fillId="0" borderId="12" xfId="1" applyFont="1" applyBorder="1" applyAlignment="1">
      <alignment horizontal="left"/>
    </xf>
    <xf numFmtId="0" fontId="22" fillId="0" borderId="2" xfId="1" applyFont="1" applyBorder="1" applyAlignment="1">
      <alignment horizontal="centerContinuous"/>
    </xf>
    <xf numFmtId="0" fontId="22" fillId="0" borderId="35" xfId="1" applyFont="1" applyBorder="1" applyAlignment="1">
      <alignment horizontal="center" wrapText="1"/>
    </xf>
    <xf numFmtId="0" fontId="34" fillId="0" borderId="35" xfId="1" applyFont="1" applyBorder="1"/>
    <xf numFmtId="0" fontId="22" fillId="0" borderId="0" xfId="1" applyFont="1" applyBorder="1"/>
    <xf numFmtId="0" fontId="34" fillId="0" borderId="2" xfId="1" applyFont="1" applyBorder="1"/>
    <xf numFmtId="0" fontId="22" fillId="0" borderId="4" xfId="1" applyFont="1" applyBorder="1"/>
    <xf numFmtId="0" fontId="22" fillId="0" borderId="2" xfId="1" applyFont="1" applyBorder="1" applyAlignment="1">
      <alignment horizontal="left"/>
    </xf>
    <xf numFmtId="0" fontId="34" fillId="0" borderId="0" xfId="1" applyFont="1" applyBorder="1" applyAlignment="1"/>
    <xf numFmtId="0" fontId="22" fillId="0" borderId="23" xfId="1" applyFont="1" applyBorder="1" applyAlignment="1">
      <alignment horizontal="center"/>
    </xf>
    <xf numFmtId="0" fontId="36" fillId="0" borderId="36" xfId="1" applyFont="1" applyBorder="1" applyAlignment="1">
      <alignment vertical="center"/>
    </xf>
    <xf numFmtId="0" fontId="36" fillId="0" borderId="0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22" fillId="0" borderId="0" xfId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vertical="center"/>
    </xf>
    <xf numFmtId="0" fontId="36" fillId="0" borderId="6" xfId="1" applyFont="1" applyBorder="1" applyAlignment="1">
      <alignment vertical="center"/>
    </xf>
    <xf numFmtId="0" fontId="33" fillId="0" borderId="2" xfId="1" applyFont="1" applyBorder="1" applyAlignment="1">
      <alignment horizontal="center" vertical="distributed" wrapText="1"/>
    </xf>
    <xf numFmtId="0" fontId="22" fillId="0" borderId="36" xfId="1" applyFont="1" applyBorder="1" applyAlignment="1">
      <alignment horizontal="center"/>
    </xf>
    <xf numFmtId="0" fontId="33" fillId="0" borderId="3" xfId="1" applyFont="1" applyBorder="1" applyAlignment="1">
      <alignment horizontal="center" vertical="distributed" wrapText="1"/>
    </xf>
    <xf numFmtId="0" fontId="29" fillId="0" borderId="30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43" fillId="0" borderId="0" xfId="1" applyFont="1" applyBorder="1"/>
    <xf numFmtId="0" fontId="43" fillId="0" borderId="0" xfId="1" applyFont="1"/>
    <xf numFmtId="0" fontId="44" fillId="0" borderId="37" xfId="1" applyFont="1" applyBorder="1" applyAlignment="1">
      <alignment wrapText="1"/>
    </xf>
    <xf numFmtId="0" fontId="18" fillId="0" borderId="30" xfId="1" applyFont="1" applyBorder="1"/>
    <xf numFmtId="0" fontId="18" fillId="0" borderId="2" xfId="1" applyFont="1" applyBorder="1"/>
    <xf numFmtId="0" fontId="18" fillId="0" borderId="1" xfId="1" applyFont="1" applyBorder="1"/>
    <xf numFmtId="0" fontId="18" fillId="0" borderId="9" xfId="1" applyFont="1" applyBorder="1"/>
    <xf numFmtId="0" fontId="45" fillId="0" borderId="9" xfId="1" applyFont="1" applyBorder="1"/>
    <xf numFmtId="0" fontId="45" fillId="0" borderId="1" xfId="1" applyFont="1" applyBorder="1"/>
    <xf numFmtId="0" fontId="41" fillId="0" borderId="1" xfId="1" applyFont="1" applyBorder="1"/>
    <xf numFmtId="0" fontId="41" fillId="0" borderId="0" xfId="1" applyFont="1" applyBorder="1"/>
    <xf numFmtId="4" fontId="22" fillId="0" borderId="0" xfId="1" applyNumberFormat="1" applyFont="1" applyBorder="1"/>
    <xf numFmtId="0" fontId="46" fillId="0" borderId="38" xfId="1" applyFont="1" applyBorder="1" applyAlignment="1">
      <alignment wrapText="1"/>
    </xf>
    <xf numFmtId="0" fontId="19" fillId="0" borderId="23" xfId="1" applyFont="1" applyBorder="1"/>
    <xf numFmtId="0" fontId="33" fillId="0" borderId="35" xfId="1" applyFont="1" applyBorder="1" applyAlignment="1">
      <alignment horizontal="center"/>
    </xf>
    <xf numFmtId="0" fontId="19" fillId="0" borderId="35" xfId="1" applyFont="1" applyBorder="1"/>
    <xf numFmtId="0" fontId="45" fillId="0" borderId="9" xfId="1" applyNumberFormat="1" applyFont="1" applyBorder="1" applyAlignment="1">
      <alignment horizontal="right"/>
    </xf>
    <xf numFmtId="0" fontId="45" fillId="0" borderId="1" xfId="1" applyNumberFormat="1" applyFont="1" applyBorder="1" applyAlignment="1">
      <alignment horizontal="right"/>
    </xf>
    <xf numFmtId="0" fontId="47" fillId="0" borderId="1" xfId="1" applyNumberFormat="1" applyFont="1" applyBorder="1" applyAlignment="1">
      <alignment horizontal="right"/>
    </xf>
    <xf numFmtId="0" fontId="47" fillId="0" borderId="0" xfId="1" applyNumberFormat="1" applyFont="1" applyBorder="1" applyAlignment="1">
      <alignment horizontal="right"/>
    </xf>
    <xf numFmtId="0" fontId="47" fillId="0" borderId="0" xfId="1" applyNumberFormat="1" applyFont="1" applyBorder="1"/>
    <xf numFmtId="0" fontId="22" fillId="0" borderId="0" xfId="1" applyNumberFormat="1" applyFont="1" applyBorder="1"/>
    <xf numFmtId="0" fontId="48" fillId="0" borderId="9" xfId="1" applyFont="1" applyFill="1" applyBorder="1" applyAlignment="1">
      <alignment vertical="center"/>
    </xf>
    <xf numFmtId="0" fontId="33" fillId="0" borderId="1" xfId="1" applyFont="1" applyBorder="1" applyAlignment="1">
      <alignment horizontal="center" vertical="center"/>
    </xf>
    <xf numFmtId="2" fontId="49" fillId="0" borderId="9" xfId="1" applyNumberFormat="1" applyFont="1" applyBorder="1" applyAlignment="1">
      <alignment vertical="center"/>
    </xf>
    <xf numFmtId="0" fontId="49" fillId="0" borderId="9" xfId="1" applyFont="1" applyBorder="1" applyAlignment="1">
      <alignment vertical="center"/>
    </xf>
    <xf numFmtId="165" fontId="24" fillId="0" borderId="9" xfId="1" applyNumberFormat="1" applyFont="1" applyBorder="1" applyAlignment="1">
      <alignment vertical="center"/>
    </xf>
    <xf numFmtId="164" fontId="50" fillId="0" borderId="1" xfId="1" applyNumberFormat="1" applyFont="1" applyBorder="1" applyAlignment="1">
      <alignment horizontal="center" vertical="center"/>
    </xf>
    <xf numFmtId="1" fontId="51" fillId="6" borderId="1" xfId="1" applyNumberFormat="1" applyFont="1" applyFill="1" applyBorder="1" applyAlignment="1">
      <alignment horizontal="center" vertical="center"/>
    </xf>
    <xf numFmtId="0" fontId="52" fillId="0" borderId="0" xfId="1" applyFont="1" applyBorder="1" applyAlignment="1"/>
    <xf numFmtId="0" fontId="27" fillId="0" borderId="0" xfId="1" applyFont="1" applyBorder="1" applyAlignment="1">
      <alignment vertical="center"/>
    </xf>
    <xf numFmtId="166" fontId="27" fillId="0" borderId="0" xfId="1" applyNumberFormat="1" applyFont="1" applyBorder="1" applyAlignment="1">
      <alignment vertical="center"/>
    </xf>
    <xf numFmtId="0" fontId="53" fillId="0" borderId="0" xfId="1" applyFont="1" applyBorder="1"/>
    <xf numFmtId="2" fontId="27" fillId="0" borderId="0" xfId="1" applyNumberFormat="1" applyFont="1" applyBorder="1" applyAlignment="1">
      <alignment vertical="center"/>
    </xf>
    <xf numFmtId="165" fontId="27" fillId="0" borderId="0" xfId="1" applyNumberFormat="1" applyFont="1" applyBorder="1" applyAlignment="1">
      <alignment vertical="center"/>
    </xf>
    <xf numFmtId="0" fontId="48" fillId="0" borderId="9" xfId="1" applyFont="1" applyFill="1" applyBorder="1" applyAlignment="1">
      <alignment horizontal="left" vertical="center"/>
    </xf>
    <xf numFmtId="2" fontId="24" fillId="0" borderId="9" xfId="1" applyNumberFormat="1" applyFont="1" applyBorder="1" applyAlignment="1">
      <alignment vertical="center"/>
    </xf>
    <xf numFmtId="2" fontId="24" fillId="0" borderId="1" xfId="1" applyNumberFormat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52" fillId="0" borderId="0" xfId="1" applyFont="1" applyBorder="1" applyAlignment="1">
      <alignment horizontal="left"/>
    </xf>
    <xf numFmtId="0" fontId="55" fillId="0" borderId="9" xfId="1" applyFont="1" applyFill="1" applyBorder="1" applyAlignment="1">
      <alignment vertical="center"/>
    </xf>
    <xf numFmtId="0" fontId="32" fillId="0" borderId="1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1" fontId="28" fillId="0" borderId="0" xfId="1" applyNumberFormat="1" applyFont="1" applyBorder="1"/>
    <xf numFmtId="0" fontId="28" fillId="0" borderId="0" xfId="1" applyFont="1" applyBorder="1"/>
    <xf numFmtId="0" fontId="48" fillId="0" borderId="9" xfId="1" applyFont="1" applyFill="1" applyBorder="1" applyAlignment="1">
      <alignment horizontal="left" vertical="center" wrapText="1"/>
    </xf>
    <xf numFmtId="0" fontId="33" fillId="0" borderId="30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2" fontId="24" fillId="7" borderId="9" xfId="1" applyNumberFormat="1" applyFont="1" applyFill="1" applyBorder="1" applyAlignment="1">
      <alignment vertical="center"/>
    </xf>
    <xf numFmtId="2" fontId="24" fillId="7" borderId="1" xfId="1" applyNumberFormat="1" applyFont="1" applyFill="1" applyBorder="1" applyAlignment="1">
      <alignment vertical="center"/>
    </xf>
    <xf numFmtId="0" fontId="24" fillId="7" borderId="1" xfId="1" applyFont="1" applyFill="1" applyBorder="1" applyAlignment="1">
      <alignment vertical="center"/>
    </xf>
    <xf numFmtId="0" fontId="24" fillId="7" borderId="9" xfId="1" applyFont="1" applyFill="1" applyBorder="1" applyAlignment="1">
      <alignment vertical="center"/>
    </xf>
    <xf numFmtId="0" fontId="48" fillId="0" borderId="9" xfId="1" applyFont="1" applyFill="1" applyBorder="1" applyAlignment="1">
      <alignment vertical="center" wrapText="1"/>
    </xf>
    <xf numFmtId="165" fontId="24" fillId="0" borderId="9" xfId="1" applyNumberFormat="1" applyFont="1" applyFill="1" applyBorder="1" applyAlignment="1">
      <alignment vertical="center"/>
    </xf>
    <xf numFmtId="2" fontId="24" fillId="0" borderId="1" xfId="1" applyNumberFormat="1" applyFont="1" applyFill="1" applyBorder="1" applyAlignment="1">
      <alignment vertical="center"/>
    </xf>
    <xf numFmtId="2" fontId="24" fillId="0" borderId="9" xfId="1" applyNumberFormat="1" applyFont="1" applyFill="1" applyBorder="1" applyAlignment="1">
      <alignment vertical="center"/>
    </xf>
    <xf numFmtId="0" fontId="24" fillId="0" borderId="9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48" fillId="0" borderId="9" xfId="1" applyFont="1" applyFill="1" applyBorder="1" applyAlignment="1">
      <alignment vertical="distributed"/>
    </xf>
    <xf numFmtId="0" fontId="49" fillId="0" borderId="1" xfId="1" applyFont="1" applyBorder="1" applyAlignment="1">
      <alignment vertical="center"/>
    </xf>
    <xf numFmtId="165" fontId="24" fillId="0" borderId="1" xfId="1" applyNumberFormat="1" applyFont="1" applyBorder="1" applyAlignment="1">
      <alignment vertical="center"/>
    </xf>
    <xf numFmtId="0" fontId="55" fillId="0" borderId="9" xfId="1" applyFont="1" applyFill="1" applyBorder="1" applyAlignment="1">
      <alignment horizontal="left" vertical="center"/>
    </xf>
    <xf numFmtId="0" fontId="49" fillId="0" borderId="3" xfId="1" applyFont="1" applyBorder="1" applyAlignment="1">
      <alignment vertical="center"/>
    </xf>
    <xf numFmtId="0" fontId="24" fillId="0" borderId="3" xfId="1" applyFont="1" applyFill="1" applyBorder="1" applyAlignment="1">
      <alignment vertical="center"/>
    </xf>
    <xf numFmtId="0" fontId="24" fillId="0" borderId="7" xfId="1" applyFont="1" applyFill="1" applyBorder="1" applyAlignment="1">
      <alignment vertical="center"/>
    </xf>
    <xf numFmtId="2" fontId="24" fillId="0" borderId="1" xfId="1" applyNumberFormat="1" applyFont="1" applyBorder="1" applyAlignment="1">
      <alignment horizontal="right" vertical="center"/>
    </xf>
    <xf numFmtId="0" fontId="24" fillId="0" borderId="1" xfId="1" applyFont="1" applyBorder="1" applyAlignment="1">
      <alignment horizontal="right" vertical="center"/>
    </xf>
    <xf numFmtId="1" fontId="27" fillId="0" borderId="0" xfId="1" applyNumberFormat="1" applyFont="1" applyBorder="1"/>
    <xf numFmtId="0" fontId="58" fillId="0" borderId="0" xfId="1" applyFont="1" applyBorder="1" applyAlignment="1">
      <alignment horizontal="left"/>
    </xf>
    <xf numFmtId="0" fontId="48" fillId="0" borderId="17" xfId="1" applyFont="1" applyFill="1" applyBorder="1" applyAlignment="1">
      <alignment vertical="center"/>
    </xf>
    <xf numFmtId="0" fontId="33" fillId="0" borderId="17" xfId="1" applyFont="1" applyBorder="1" applyAlignment="1">
      <alignment horizontal="center" vertical="center"/>
    </xf>
    <xf numFmtId="0" fontId="59" fillId="0" borderId="17" xfId="1" applyFont="1" applyBorder="1" applyAlignment="1">
      <alignment vertical="center"/>
    </xf>
    <xf numFmtId="165" fontId="33" fillId="0" borderId="17" xfId="1" applyNumberFormat="1" applyFont="1" applyBorder="1" applyAlignment="1">
      <alignment vertical="center"/>
    </xf>
    <xf numFmtId="0" fontId="33" fillId="0" borderId="17" xfId="1" applyFont="1" applyBorder="1" applyAlignment="1">
      <alignment vertical="center"/>
    </xf>
    <xf numFmtId="0" fontId="55" fillId="0" borderId="17" xfId="1" applyFont="1" applyFill="1" applyBorder="1" applyAlignment="1">
      <alignment horizontal="left" vertical="center"/>
    </xf>
    <xf numFmtId="0" fontId="33" fillId="0" borderId="17" xfId="1" applyFont="1" applyFill="1" applyBorder="1" applyAlignment="1">
      <alignment vertical="center"/>
    </xf>
    <xf numFmtId="0" fontId="55" fillId="0" borderId="17" xfId="1" applyFont="1" applyFill="1" applyBorder="1" applyAlignment="1">
      <alignment vertical="center"/>
    </xf>
    <xf numFmtId="0" fontId="48" fillId="0" borderId="17" xfId="1" applyFont="1" applyFill="1" applyBorder="1" applyAlignment="1">
      <alignment horizontal="left" vertical="center"/>
    </xf>
    <xf numFmtId="0" fontId="45" fillId="0" borderId="0" xfId="1" applyFont="1" applyBorder="1"/>
    <xf numFmtId="3" fontId="33" fillId="0" borderId="17" xfId="1" applyNumberFormat="1" applyFont="1" applyBorder="1" applyAlignment="1">
      <alignment vertical="center"/>
    </xf>
    <xf numFmtId="0" fontId="60" fillId="0" borderId="0" xfId="1" applyFont="1" applyBorder="1" applyAlignment="1">
      <alignment horizontal="left"/>
    </xf>
    <xf numFmtId="0" fontId="27" fillId="0" borderId="0" xfId="1" applyFont="1" applyBorder="1" applyAlignment="1">
      <alignment horizontal="right" vertical="center"/>
    </xf>
    <xf numFmtId="165" fontId="33" fillId="0" borderId="17" xfId="1" applyNumberFormat="1" applyFont="1" applyFill="1" applyBorder="1" applyAlignment="1">
      <alignment vertical="center"/>
    </xf>
    <xf numFmtId="0" fontId="58" fillId="0" borderId="0" xfId="1" applyFont="1" applyBorder="1"/>
    <xf numFmtId="0" fontId="61" fillId="0" borderId="0" xfId="1" applyFont="1" applyBorder="1" applyAlignment="1">
      <alignment horizontal="right"/>
    </xf>
    <xf numFmtId="167" fontId="60" fillId="0" borderId="0" xfId="1" applyNumberFormat="1" applyFont="1" applyBorder="1"/>
    <xf numFmtId="167" fontId="45" fillId="0" borderId="0" xfId="1" applyNumberFormat="1" applyFont="1" applyBorder="1"/>
    <xf numFmtId="1" fontId="27" fillId="0" borderId="0" xfId="1" applyNumberFormat="1" applyFont="1" applyBorder="1" applyAlignment="1">
      <alignment vertical="center"/>
    </xf>
    <xf numFmtId="1" fontId="33" fillId="0" borderId="17" xfId="1" applyNumberFormat="1" applyFont="1" applyBorder="1" applyAlignment="1">
      <alignment vertical="center"/>
    </xf>
    <xf numFmtId="0" fontId="33" fillId="0" borderId="17" xfId="1" applyFont="1" applyFill="1" applyBorder="1" applyAlignment="1">
      <alignment horizontal="center" vertical="center"/>
    </xf>
    <xf numFmtId="0" fontId="59" fillId="0" borderId="17" xfId="1" applyFont="1" applyFill="1" applyBorder="1" applyAlignment="1">
      <alignment vertical="center"/>
    </xf>
    <xf numFmtId="3" fontId="33" fillId="0" borderId="17" xfId="1" applyNumberFormat="1" applyFont="1" applyFill="1" applyBorder="1" applyAlignment="1">
      <alignment vertical="center"/>
    </xf>
    <xf numFmtId="0" fontId="62" fillId="0" borderId="17" xfId="1" applyFont="1" applyBorder="1" applyAlignment="1">
      <alignment vertical="center"/>
    </xf>
    <xf numFmtId="0" fontId="63" fillId="0" borderId="17" xfId="1" applyFont="1" applyBorder="1" applyAlignment="1">
      <alignment vertical="center"/>
    </xf>
    <xf numFmtId="0" fontId="48" fillId="0" borderId="10" xfId="1" applyFont="1" applyFill="1" applyBorder="1" applyAlignment="1">
      <alignment vertical="center"/>
    </xf>
    <xf numFmtId="0" fontId="33" fillId="0" borderId="12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49" fillId="0" borderId="12" xfId="1" applyFont="1" applyBorder="1" applyAlignment="1">
      <alignment vertical="center"/>
    </xf>
    <xf numFmtId="165" fontId="24" fillId="0" borderId="12" xfId="1" applyNumberFormat="1" applyFont="1" applyBorder="1" applyAlignment="1">
      <alignment vertical="center"/>
    </xf>
    <xf numFmtId="2" fontId="24" fillId="0" borderId="12" xfId="1" applyNumberFormat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65" fillId="0" borderId="9" xfId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33" fillId="0" borderId="1" xfId="1" applyFont="1" applyBorder="1" applyAlignment="1">
      <alignment vertical="center"/>
    </xf>
    <xf numFmtId="0" fontId="66" fillId="0" borderId="1" xfId="1" applyFont="1" applyBorder="1" applyAlignment="1"/>
    <xf numFmtId="0" fontId="66" fillId="0" borderId="40" xfId="1" applyFont="1" applyBorder="1" applyAlignment="1"/>
    <xf numFmtId="2" fontId="67" fillId="0" borderId="2" xfId="1" applyNumberFormat="1" applyFont="1" applyBorder="1" applyAlignment="1"/>
    <xf numFmtId="0" fontId="27" fillId="0" borderId="41" xfId="1" applyFont="1" applyBorder="1" applyAlignment="1">
      <alignment vertical="center"/>
    </xf>
    <xf numFmtId="0" fontId="66" fillId="0" borderId="35" xfId="1" applyFont="1" applyBorder="1" applyAlignment="1"/>
    <xf numFmtId="2" fontId="24" fillId="0" borderId="13" xfId="1" applyNumberFormat="1" applyFont="1" applyBorder="1" applyAlignment="1">
      <alignment vertical="center"/>
    </xf>
    <xf numFmtId="0" fontId="48" fillId="0" borderId="9" xfId="1" applyFont="1" applyBorder="1" applyAlignment="1">
      <alignment vertical="center"/>
    </xf>
    <xf numFmtId="0" fontId="27" fillId="0" borderId="39" xfId="1" applyFont="1" applyBorder="1" applyAlignment="1">
      <alignment vertical="center"/>
    </xf>
    <xf numFmtId="2" fontId="24" fillId="0" borderId="19" xfId="1" applyNumberFormat="1" applyFont="1" applyBorder="1" applyAlignment="1">
      <alignment vertical="center"/>
    </xf>
    <xf numFmtId="168" fontId="27" fillId="0" borderId="0" xfId="1" applyNumberFormat="1" applyFont="1" applyBorder="1" applyAlignment="1">
      <alignment vertical="center"/>
    </xf>
    <xf numFmtId="2" fontId="24" fillId="0" borderId="7" xfId="1" applyNumberFormat="1" applyFont="1" applyBorder="1" applyAlignment="1">
      <alignment vertical="center"/>
    </xf>
    <xf numFmtId="164" fontId="24" fillId="0" borderId="1" xfId="1" applyNumberFormat="1" applyFont="1" applyBorder="1" applyAlignment="1">
      <alignment vertical="center"/>
    </xf>
    <xf numFmtId="0" fontId="48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vertical="center"/>
    </xf>
    <xf numFmtId="164" fontId="68" fillId="0" borderId="0" xfId="1" applyNumberFormat="1" applyFont="1" applyBorder="1"/>
    <xf numFmtId="0" fontId="55" fillId="0" borderId="9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4" fontId="24" fillId="0" borderId="1" xfId="1" applyNumberFormat="1" applyFont="1" applyBorder="1" applyAlignment="1">
      <alignment horizontal="center" vertical="center"/>
    </xf>
    <xf numFmtId="0" fontId="69" fillId="0" borderId="0" xfId="1" applyFont="1" applyBorder="1" applyAlignment="1">
      <alignment vertical="center"/>
    </xf>
    <xf numFmtId="0" fontId="17" fillId="0" borderId="0" xfId="1" applyBorder="1" applyAlignment="1">
      <alignment vertical="center"/>
    </xf>
    <xf numFmtId="1" fontId="33" fillId="0" borderId="0" xfId="1" applyNumberFormat="1" applyFont="1" applyBorder="1" applyAlignment="1">
      <alignment vertical="center"/>
    </xf>
    <xf numFmtId="4" fontId="33" fillId="0" borderId="0" xfId="1" applyNumberFormat="1" applyFont="1" applyBorder="1" applyAlignment="1">
      <alignment vertical="center"/>
    </xf>
    <xf numFmtId="2" fontId="60" fillId="0" borderId="0" xfId="1" applyNumberFormat="1" applyFont="1" applyBorder="1" applyAlignment="1">
      <alignment vertical="center"/>
    </xf>
    <xf numFmtId="0" fontId="63" fillId="0" borderId="0" xfId="1" applyFont="1" applyBorder="1" applyAlignment="1">
      <alignment vertical="center"/>
    </xf>
    <xf numFmtId="165" fontId="33" fillId="0" borderId="0" xfId="1" applyNumberFormat="1" applyFont="1" applyBorder="1" applyAlignment="1">
      <alignment vertical="center"/>
    </xf>
    <xf numFmtId="0" fontId="3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vertical="center"/>
    </xf>
    <xf numFmtId="0" fontId="63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left" vertical="center"/>
    </xf>
    <xf numFmtId="4" fontId="27" fillId="0" borderId="0" xfId="1" applyNumberFormat="1" applyFont="1" applyBorder="1" applyAlignment="1">
      <alignment vertical="center"/>
    </xf>
    <xf numFmtId="1" fontId="53" fillId="0" borderId="0" xfId="1" applyNumberFormat="1" applyFont="1" applyBorder="1"/>
    <xf numFmtId="0" fontId="60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/>
    </xf>
    <xf numFmtId="0" fontId="70" fillId="0" borderId="0" xfId="1" applyFont="1" applyBorder="1" applyAlignment="1">
      <alignment horizontal="right"/>
    </xf>
    <xf numFmtId="167" fontId="60" fillId="0" borderId="0" xfId="1" applyNumberFormat="1" applyFont="1" applyBorder="1" applyAlignment="1">
      <alignment vertical="center"/>
    </xf>
    <xf numFmtId="0" fontId="71" fillId="0" borderId="0" xfId="1" applyFont="1" applyBorder="1"/>
    <xf numFmtId="2" fontId="45" fillId="0" borderId="0" xfId="1" applyNumberFormat="1" applyFont="1" applyBorder="1" applyAlignment="1">
      <alignment vertical="center"/>
    </xf>
    <xf numFmtId="0" fontId="72" fillId="0" borderId="0" xfId="1" applyFont="1" applyBorder="1"/>
    <xf numFmtId="0" fontId="27" fillId="3" borderId="1" xfId="1" applyFont="1" applyFill="1" applyBorder="1" applyAlignment="1">
      <alignment horizontal="center" vertical="center"/>
    </xf>
    <xf numFmtId="0" fontId="42" fillId="8" borderId="1" xfId="1" applyFont="1" applyFill="1" applyBorder="1" applyAlignment="1">
      <alignment horizontal="center" vertical="center"/>
    </xf>
    <xf numFmtId="0" fontId="45" fillId="3" borderId="1" xfId="1" applyFont="1" applyFill="1" applyBorder="1"/>
    <xf numFmtId="0" fontId="73" fillId="8" borderId="1" xfId="1" applyFont="1" applyFill="1" applyBorder="1"/>
    <xf numFmtId="0" fontId="45" fillId="3" borderId="1" xfId="1" applyNumberFormat="1" applyFont="1" applyFill="1" applyBorder="1" applyAlignment="1">
      <alignment horizontal="right"/>
    </xf>
    <xf numFmtId="0" fontId="45" fillId="8" borderId="1" xfId="1" applyNumberFormat="1" applyFont="1" applyFill="1" applyBorder="1" applyAlignment="1">
      <alignment horizontal="right"/>
    </xf>
    <xf numFmtId="4" fontId="24" fillId="3" borderId="1" xfId="1" applyNumberFormat="1" applyFont="1" applyFill="1" applyBorder="1" applyAlignment="1">
      <alignment vertical="center"/>
    </xf>
    <xf numFmtId="164" fontId="50" fillId="8" borderId="1" xfId="1" applyNumberFormat="1" applyFont="1" applyFill="1" applyBorder="1" applyAlignment="1">
      <alignment horizontal="center" vertical="center"/>
    </xf>
    <xf numFmtId="164" fontId="68" fillId="8" borderId="0" xfId="1" applyNumberFormat="1" applyFont="1" applyFill="1" applyBorder="1"/>
    <xf numFmtId="4" fontId="24" fillId="8" borderId="1" xfId="1" applyNumberFormat="1" applyFont="1" applyFill="1" applyBorder="1" applyAlignment="1">
      <alignment horizontal="center" vertical="center"/>
    </xf>
    <xf numFmtId="0" fontId="23" fillId="0" borderId="0" xfId="1" applyFont="1" applyBorder="1" applyAlignment="1"/>
    <xf numFmtId="0" fontId="0" fillId="0" borderId="15" xfId="0" applyFont="1" applyBorder="1" applyAlignment="1">
      <alignment horizontal="center"/>
    </xf>
    <xf numFmtId="2" fontId="0" fillId="9" borderId="17" xfId="0" applyNumberFormat="1" applyFill="1" applyBorder="1"/>
    <xf numFmtId="0" fontId="0" fillId="9" borderId="8" xfId="0" applyFill="1" applyBorder="1"/>
    <xf numFmtId="0" fontId="0" fillId="9" borderId="4" xfId="0" applyFill="1" applyBorder="1"/>
    <xf numFmtId="0" fontId="0" fillId="9" borderId="1" xfId="0" applyFill="1" applyBorder="1"/>
    <xf numFmtId="0" fontId="0" fillId="3" borderId="2" xfId="0" applyFill="1" applyBorder="1"/>
    <xf numFmtId="2" fontId="0" fillId="5" borderId="17" xfId="0" applyNumberFormat="1" applyFill="1" applyBorder="1"/>
    <xf numFmtId="0" fontId="0" fillId="5" borderId="2" xfId="0" applyFill="1" applyBorder="1"/>
    <xf numFmtId="0" fontId="0" fillId="5" borderId="6" xfId="0" applyFill="1" applyBorder="1"/>
    <xf numFmtId="2" fontId="0" fillId="3" borderId="17" xfId="0" applyNumberFormat="1" applyFill="1" applyBorder="1"/>
    <xf numFmtId="1" fontId="0" fillId="9" borderId="17" xfId="0" applyNumberFormat="1" applyFill="1" applyBorder="1"/>
    <xf numFmtId="0" fontId="0" fillId="9" borderId="7" xfId="0" applyFill="1" applyBorder="1"/>
    <xf numFmtId="0" fontId="0" fillId="9" borderId="5" xfId="0" applyFill="1" applyBorder="1"/>
    <xf numFmtId="1" fontId="0" fillId="3" borderId="17" xfId="0" applyNumberFormat="1" applyFill="1" applyBorder="1"/>
    <xf numFmtId="0" fontId="0" fillId="5" borderId="3" xfId="0" applyFill="1" applyBorder="1"/>
    <xf numFmtId="1" fontId="0" fillId="5" borderId="17" xfId="0" applyNumberFormat="1" applyFill="1" applyBorder="1"/>
    <xf numFmtId="0" fontId="0" fillId="0" borderId="15" xfId="0" applyFont="1" applyBorder="1" applyAlignment="1">
      <alignment vertical="center" wrapText="1"/>
    </xf>
    <xf numFmtId="1" fontId="0" fillId="0" borderId="12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5" fillId="0" borderId="17" xfId="0" applyFont="1" applyBorder="1" applyAlignment="1">
      <alignment horizontal="justify" vertical="center" wrapText="1"/>
    </xf>
    <xf numFmtId="1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3" fillId="0" borderId="0" xfId="1" applyFont="1" applyBorder="1" applyAlignment="1">
      <alignment horizontal="center"/>
    </xf>
    <xf numFmtId="0" fontId="26" fillId="0" borderId="0" xfId="1" applyFont="1" applyBorder="1" applyAlignment="1">
      <alignment horizontal="left"/>
    </xf>
    <xf numFmtId="0" fontId="22" fillId="0" borderId="12" xfId="1" applyFont="1" applyBorder="1" applyAlignment="1">
      <alignment horizontal="center" wrapText="1"/>
    </xf>
    <xf numFmtId="0" fontId="22" fillId="0" borderId="2" xfId="1" applyFont="1" applyBorder="1" applyAlignment="1">
      <alignment horizontal="center" wrapText="1"/>
    </xf>
    <xf numFmtId="0" fontId="22" fillId="0" borderId="36" xfId="1" applyFont="1" applyBorder="1" applyAlignment="1">
      <alignment horizontal="center" wrapText="1"/>
    </xf>
    <xf numFmtId="0" fontId="35" fillId="0" borderId="35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 textRotation="90" wrapText="1"/>
    </xf>
    <xf numFmtId="0" fontId="37" fillId="0" borderId="3" xfId="1" applyFont="1" applyBorder="1" applyAlignment="1">
      <alignment horizontal="center" vertical="center" textRotation="90" wrapText="1"/>
    </xf>
    <xf numFmtId="0" fontId="37" fillId="0" borderId="35" xfId="1" applyFont="1" applyBorder="1" applyAlignment="1">
      <alignment horizontal="center" vertical="center" textRotation="90" wrapText="1"/>
    </xf>
    <xf numFmtId="0" fontId="37" fillId="0" borderId="11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distributed" wrapText="1"/>
    </xf>
    <xf numFmtId="0" fontId="33" fillId="0" borderId="2" xfId="1" applyFont="1" applyBorder="1" applyAlignment="1">
      <alignment horizontal="center" vertical="distributed" wrapText="1"/>
    </xf>
    <xf numFmtId="0" fontId="33" fillId="0" borderId="3" xfId="1" applyFont="1" applyBorder="1" applyAlignment="1">
      <alignment horizontal="center" vertical="distributed" wrapText="1"/>
    </xf>
    <xf numFmtId="0" fontId="39" fillId="0" borderId="0" xfId="1" applyFont="1" applyBorder="1" applyAlignment="1">
      <alignment horizontal="center" vertical="center" textRotation="90" wrapText="1"/>
    </xf>
    <xf numFmtId="0" fontId="38" fillId="3" borderId="2" xfId="1" applyFont="1" applyFill="1" applyBorder="1" applyAlignment="1">
      <alignment horizontal="center" vertical="center" textRotation="90" wrapText="1"/>
    </xf>
    <xf numFmtId="0" fontId="38" fillId="3" borderId="3" xfId="1" applyFont="1" applyFill="1" applyBorder="1" applyAlignment="1">
      <alignment horizontal="center" vertical="center" textRotation="90" wrapText="1"/>
    </xf>
    <xf numFmtId="0" fontId="40" fillId="0" borderId="0" xfId="1" applyFont="1" applyBorder="1" applyAlignment="1">
      <alignment horizontal="center" vertical="center" textRotation="90" wrapText="1"/>
    </xf>
    <xf numFmtId="0" fontId="25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54" fillId="0" borderId="0" xfId="1" applyFont="1" applyBorder="1" applyAlignment="1">
      <alignment horizontal="left" vertical="center" wrapText="1"/>
    </xf>
    <xf numFmtId="0" fontId="17" fillId="0" borderId="0" xfId="1" applyBorder="1" applyAlignment="1">
      <alignment horizontal="left" vertical="center" wrapText="1"/>
    </xf>
    <xf numFmtId="0" fontId="64" fillId="0" borderId="0" xfId="1" applyFont="1" applyBorder="1" applyAlignment="1">
      <alignment horizontal="center" vertical="center"/>
    </xf>
    <xf numFmtId="0" fontId="54" fillId="0" borderId="0" xfId="1" applyFont="1" applyBorder="1" applyAlignment="1">
      <alignment horizontal="left"/>
    </xf>
    <xf numFmtId="0" fontId="41" fillId="0" borderId="0" xfId="1" applyFont="1" applyBorder="1" applyAlignment="1">
      <alignment horizontal="center" vertical="center" textRotation="90" wrapText="1"/>
    </xf>
    <xf numFmtId="0" fontId="54" fillId="0" borderId="0" xfId="1" applyFont="1" applyBorder="1" applyAlignment="1">
      <alignment horizontal="center" vertical="center"/>
    </xf>
    <xf numFmtId="0" fontId="66" fillId="0" borderId="0" xfId="1" applyFont="1" applyBorder="1" applyAlignment="1">
      <alignment horizontal="left"/>
    </xf>
    <xf numFmtId="0" fontId="27" fillId="0" borderId="0" xfId="1" applyFont="1" applyBorder="1" applyAlignment="1">
      <alignment horizontal="center" vertical="center"/>
    </xf>
    <xf numFmtId="0" fontId="17" fillId="0" borderId="0" xfId="1" applyBorder="1" applyAlignment="1">
      <alignment horizontal="left"/>
    </xf>
    <xf numFmtId="0" fontId="56" fillId="0" borderId="0" xfId="1" applyFont="1" applyBorder="1" applyAlignment="1">
      <alignment horizontal="left"/>
    </xf>
    <xf numFmtId="0" fontId="57" fillId="0" borderId="0" xfId="1" applyFont="1" applyBorder="1" applyAlignment="1">
      <alignment horizontal="left"/>
    </xf>
    <xf numFmtId="0" fontId="64" fillId="0" borderId="0" xfId="1" applyFont="1" applyBorder="1" applyAlignment="1">
      <alignment horizontal="center"/>
    </xf>
    <xf numFmtId="0" fontId="37" fillId="8" borderId="2" xfId="1" applyFont="1" applyFill="1" applyBorder="1" applyAlignment="1">
      <alignment horizontal="center" vertical="center" textRotation="90" wrapText="1"/>
    </xf>
    <xf numFmtId="0" fontId="37" fillId="8" borderId="3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%20&#1089;&#1077;&#1085;&#1090;&#1103;&#1073;&#1088;&#1103;%202023/&#1040;&#1084;&#1073;&#1072;&#1088;&#1082;&#1072;%20&#1087;&#1088;&#1080;&#1084;&#1077;&#1088;&#1085;&#1086;&#1077;%20&#1084;&#1077;&#1085;&#1102;%20&#1089;%20&#1074;&#1077;&#1076;&#1086;&#1084;&#1086;&#1089;&#1090;&#1100;&#1102;%20&#1082;&#1086;&#1085;&#1090;&#1088;&#1086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ДЕНЬ "/>
      <sheetName val="2 день"/>
      <sheetName val="3 день "/>
      <sheetName val="4 день"/>
      <sheetName val="5 день"/>
      <sheetName val="6 день(суббота)"/>
      <sheetName val="7 день"/>
      <sheetName val="8 день"/>
      <sheetName val="9день"/>
      <sheetName val="10день"/>
      <sheetName val="11день  сердце"/>
      <sheetName val="12день(суббота) "/>
      <sheetName val="13ДЕНЬ(1) 11.10"/>
      <sheetName val="14 день(2)12.10"/>
      <sheetName val="15 день(3) 13.10"/>
      <sheetName val="16 день(4) 14.10"/>
      <sheetName val="17 день (5) 15.10"/>
      <sheetName val="18 день (6субб) 16.10"/>
      <sheetName val="19 день (7)18.10"/>
      <sheetName val="20 день (8) 19.10"/>
      <sheetName val="21день (9)20.10"/>
      <sheetName val="22день (10) 21.10"/>
      <sheetName val="23день (11) 22.10 печень"/>
      <sheetName val="24день (12суббота) 23.10"/>
      <sheetName val="День 25 (1 день) 25.10"/>
      <sheetName val="26 день(2 день) 26.10"/>
      <sheetName val="27 день (3) 27.10"/>
      <sheetName val="28 день(4)28.10"/>
      <sheetName val="29 день (5) 29.10"/>
      <sheetName val="30 день (6субб) 30.10"/>
      <sheetName val="апельсины"/>
      <sheetName val="Овощная смесь &quot;Мексиканская&quot;"/>
      <sheetName val="асккор к-та"/>
      <sheetName val="Фасоль стручковая"/>
      <sheetName val="горбуша"/>
      <sheetName val="горох"/>
      <sheetName val="зел горошек"/>
      <sheetName val="Чеснок сухой"/>
      <sheetName val="дрожжи сухие"/>
      <sheetName val="крупа манная"/>
      <sheetName val="крупа перловая"/>
      <sheetName val="крупа рисовая"/>
      <sheetName val="крупа пшенная"/>
      <sheetName val="крупа ячневая"/>
      <sheetName val="Крупа кус кус"/>
      <sheetName val="крупа гречневая"/>
      <sheetName val="кофейный напиток"/>
      <sheetName val="картофель"/>
      <sheetName val="крупа кукурузная"/>
      <sheetName val="капуста свежая"/>
      <sheetName val="какао"/>
      <sheetName val="куринное филе"/>
      <sheetName val="курага"/>
      <sheetName val="кура"/>
      <sheetName val="Кисель &quot;Витошка&quot;"/>
      <sheetName val="лавровый лист"/>
      <sheetName val="лук реп"/>
      <sheetName val="лимонная к-та"/>
      <sheetName val="масло раст"/>
      <sheetName val="макарон изд группа А"/>
      <sheetName val="Смесь компотная"/>
      <sheetName val="масло слив"/>
      <sheetName val="молоко"/>
      <sheetName val="морковь"/>
      <sheetName val="мука"/>
      <sheetName val="мясо говяд"/>
      <sheetName val="огурцы консер"/>
      <sheetName val="огурцы св"/>
      <sheetName val="повидло"/>
      <sheetName val="помидоры св"/>
      <sheetName val="филе минтая"/>
      <sheetName val="сахар"/>
      <sheetName val="свекла"/>
      <sheetName val="сгущенное молоко"/>
      <sheetName val="сметана"/>
      <sheetName val="сода"/>
      <sheetName val="сок 0,2"/>
      <sheetName val="соль"/>
      <sheetName val="Печень говяжья"/>
      <sheetName val="сухарь"/>
      <sheetName val="сыр"/>
      <sheetName val="творог"/>
      <sheetName val="Хлеб блюда (котлеты и гренки)"/>
      <sheetName val="томат паста"/>
      <sheetName val="хлеб"/>
      <sheetName val="хлеб ржаной"/>
      <sheetName val="чай"/>
      <sheetName val="смородина"/>
      <sheetName val="вишня"/>
      <sheetName val="клюква"/>
      <sheetName val="яблоко блюда"/>
      <sheetName val="яблоко"/>
      <sheetName val="яйцо"/>
      <sheetName val="Напиток &quot;Витошка&quot;"/>
      <sheetName val="ванилин"/>
      <sheetName val="сердце говяжье"/>
      <sheetName val="Макарон изделия яичные группа А"/>
      <sheetName val="Клубника"/>
      <sheetName val="прор"/>
      <sheetName val="резерв 7"/>
      <sheetName val="пустой3"/>
      <sheetName val="Резерв 9 "/>
      <sheetName val="Резерв 10 "/>
      <sheetName val="Резерв 11 "/>
      <sheetName val="Резерв 12 "/>
      <sheetName val="Резерв 13 "/>
      <sheetName val="Резерв 14 "/>
      <sheetName val="Резерв 15 "/>
      <sheetName val="итоговая"/>
      <sheetName val="накопительная ведомость"/>
      <sheetName val="Накоп. в-ть №1  (с 7 до 11 лет)"/>
      <sheetName val="Накоп. в-ть №2 (с 12 лет) "/>
    </sheetNames>
    <sheetDataSet>
      <sheetData sheetId="0">
        <row r="25">
          <cell r="CD25">
            <v>219.6</v>
          </cell>
        </row>
        <row r="26">
          <cell r="BH26">
            <v>0</v>
          </cell>
        </row>
        <row r="28">
          <cell r="BH28">
            <v>0</v>
          </cell>
        </row>
        <row r="29">
          <cell r="BH29">
            <v>0</v>
          </cell>
          <cell r="CD29">
            <v>0</v>
          </cell>
        </row>
        <row r="31">
          <cell r="BH31">
            <v>0</v>
          </cell>
        </row>
        <row r="33">
          <cell r="BH33">
            <v>0</v>
          </cell>
          <cell r="CD33">
            <v>0</v>
          </cell>
        </row>
        <row r="34">
          <cell r="BH34">
            <v>0</v>
          </cell>
        </row>
        <row r="42">
          <cell r="BH42">
            <v>53.6</v>
          </cell>
        </row>
        <row r="44">
          <cell r="BH44">
            <v>0</v>
          </cell>
        </row>
        <row r="45">
          <cell r="BH45">
            <v>0</v>
          </cell>
          <cell r="CD45">
            <v>0</v>
          </cell>
        </row>
        <row r="46">
          <cell r="BH46">
            <v>0</v>
          </cell>
          <cell r="CD46">
            <v>0</v>
          </cell>
        </row>
        <row r="47">
          <cell r="BH47">
            <v>0</v>
          </cell>
        </row>
        <row r="48">
          <cell r="BH48">
            <v>0</v>
          </cell>
          <cell r="CD48">
            <v>0</v>
          </cell>
        </row>
        <row r="49">
          <cell r="BH49">
            <v>0</v>
          </cell>
          <cell r="CD49">
            <v>0</v>
          </cell>
        </row>
        <row r="51">
          <cell r="BH51">
            <v>9.6</v>
          </cell>
        </row>
        <row r="55">
          <cell r="CD55">
            <v>13.5</v>
          </cell>
        </row>
        <row r="56">
          <cell r="BH56">
            <v>20</v>
          </cell>
          <cell r="CD56">
            <v>26</v>
          </cell>
        </row>
        <row r="58">
          <cell r="BH58">
            <v>10.4</v>
          </cell>
        </row>
        <row r="59">
          <cell r="BH59">
            <v>0</v>
          </cell>
        </row>
        <row r="60">
          <cell r="BH60">
            <v>76.5</v>
          </cell>
          <cell r="CD60">
            <v>85.1</v>
          </cell>
        </row>
        <row r="61">
          <cell r="BH61">
            <v>0</v>
          </cell>
        </row>
        <row r="62">
          <cell r="BH62">
            <v>0</v>
          </cell>
        </row>
        <row r="63">
          <cell r="CD63">
            <v>0</v>
          </cell>
        </row>
        <row r="64">
          <cell r="BH64">
            <v>107.5</v>
          </cell>
        </row>
        <row r="65">
          <cell r="BH65">
            <v>0</v>
          </cell>
          <cell r="CD65">
            <v>0</v>
          </cell>
        </row>
        <row r="66">
          <cell r="BH66">
            <v>11.5</v>
          </cell>
          <cell r="CD66">
            <v>15</v>
          </cell>
        </row>
        <row r="67">
          <cell r="BH67">
            <v>0</v>
          </cell>
        </row>
        <row r="69">
          <cell r="BH69">
            <v>0</v>
          </cell>
          <cell r="CD69">
            <v>0</v>
          </cell>
        </row>
        <row r="71">
          <cell r="BH71">
            <v>0</v>
          </cell>
          <cell r="CD71">
            <v>0</v>
          </cell>
        </row>
        <row r="73">
          <cell r="BH73">
            <v>0</v>
          </cell>
          <cell r="CD73">
            <v>0</v>
          </cell>
        </row>
        <row r="74">
          <cell r="BH74">
            <v>9</v>
          </cell>
        </row>
        <row r="75">
          <cell r="BH75">
            <v>0</v>
          </cell>
          <cell r="CD75">
            <v>0</v>
          </cell>
        </row>
        <row r="76">
          <cell r="BH76">
            <v>0</v>
          </cell>
          <cell r="CD76">
            <v>0</v>
          </cell>
        </row>
        <row r="77">
          <cell r="BH77">
            <v>62.8</v>
          </cell>
        </row>
        <row r="78">
          <cell r="BH78">
            <v>0</v>
          </cell>
        </row>
        <row r="79">
          <cell r="BH79">
            <v>80</v>
          </cell>
        </row>
        <row r="81">
          <cell r="BH81">
            <v>0</v>
          </cell>
          <cell r="CD81">
            <v>0</v>
          </cell>
        </row>
        <row r="82">
          <cell r="CD82">
            <v>0</v>
          </cell>
        </row>
        <row r="83">
          <cell r="CD83">
            <v>0</v>
          </cell>
        </row>
        <row r="84">
          <cell r="CD84">
            <v>0</v>
          </cell>
        </row>
        <row r="85">
          <cell r="CD85">
            <v>0</v>
          </cell>
        </row>
        <row r="86">
          <cell r="CD86">
            <v>0</v>
          </cell>
        </row>
        <row r="87">
          <cell r="BH87">
            <v>0</v>
          </cell>
          <cell r="CD87">
            <v>0</v>
          </cell>
        </row>
        <row r="88">
          <cell r="BH88">
            <v>20</v>
          </cell>
          <cell r="CD88">
            <v>20</v>
          </cell>
        </row>
        <row r="90">
          <cell r="BH90">
            <v>0</v>
          </cell>
          <cell r="CD90">
            <v>0</v>
          </cell>
        </row>
        <row r="92">
          <cell r="CD92">
            <v>0</v>
          </cell>
        </row>
      </sheetData>
      <sheetData sheetId="1">
        <row r="26">
          <cell r="BJ26">
            <v>0</v>
          </cell>
        </row>
        <row r="28">
          <cell r="BJ28">
            <v>0</v>
          </cell>
        </row>
        <row r="29">
          <cell r="BJ29">
            <v>0</v>
          </cell>
          <cell r="CF29">
            <v>0</v>
          </cell>
        </row>
        <row r="30">
          <cell r="BJ30">
            <v>0</v>
          </cell>
          <cell r="CF30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CF34">
            <v>20</v>
          </cell>
        </row>
        <row r="35">
          <cell r="BJ35">
            <v>0</v>
          </cell>
          <cell r="CF35">
            <v>0</v>
          </cell>
        </row>
        <row r="36">
          <cell r="BJ36">
            <v>0</v>
          </cell>
          <cell r="CF36">
            <v>0</v>
          </cell>
        </row>
        <row r="37">
          <cell r="BJ37">
            <v>0</v>
          </cell>
          <cell r="CF37">
            <v>0</v>
          </cell>
        </row>
        <row r="38">
          <cell r="BJ38">
            <v>0</v>
          </cell>
          <cell r="CF38">
            <v>0</v>
          </cell>
        </row>
        <row r="39">
          <cell r="BJ39">
            <v>0</v>
          </cell>
          <cell r="CF39">
            <v>0</v>
          </cell>
        </row>
        <row r="40">
          <cell r="BJ40">
            <v>0</v>
          </cell>
          <cell r="CF40">
            <v>0</v>
          </cell>
        </row>
        <row r="41">
          <cell r="BJ41">
            <v>0</v>
          </cell>
          <cell r="CF41">
            <v>0</v>
          </cell>
        </row>
        <row r="43">
          <cell r="BJ43">
            <v>0</v>
          </cell>
          <cell r="CF43">
            <v>0</v>
          </cell>
        </row>
        <row r="44">
          <cell r="BJ44">
            <v>70</v>
          </cell>
        </row>
        <row r="45">
          <cell r="BJ45">
            <v>0</v>
          </cell>
          <cell r="CF45">
            <v>0</v>
          </cell>
        </row>
        <row r="47">
          <cell r="BJ47">
            <v>10</v>
          </cell>
          <cell r="CF47">
            <v>10</v>
          </cell>
        </row>
        <row r="49">
          <cell r="BJ49">
            <v>0</v>
          </cell>
          <cell r="CF49">
            <v>0</v>
          </cell>
        </row>
        <row r="51">
          <cell r="BJ51">
            <v>12.8</v>
          </cell>
        </row>
        <row r="53">
          <cell r="BJ53">
            <v>0</v>
          </cell>
          <cell r="CF53">
            <v>0</v>
          </cell>
        </row>
        <row r="55">
          <cell r="CF55">
            <v>5</v>
          </cell>
        </row>
        <row r="56">
          <cell r="BJ56">
            <v>15</v>
          </cell>
        </row>
        <row r="58">
          <cell r="BJ58">
            <v>22.700000000000003</v>
          </cell>
        </row>
        <row r="59">
          <cell r="CF59">
            <v>0</v>
          </cell>
        </row>
        <row r="60">
          <cell r="BJ60">
            <v>0</v>
          </cell>
          <cell r="CF60">
            <v>0</v>
          </cell>
        </row>
        <row r="61">
          <cell r="BJ61">
            <v>0</v>
          </cell>
        </row>
        <row r="62">
          <cell r="BJ62">
            <v>0</v>
          </cell>
        </row>
        <row r="64">
          <cell r="BJ64">
            <v>0</v>
          </cell>
        </row>
        <row r="65">
          <cell r="BJ65">
            <v>0</v>
          </cell>
          <cell r="CF65">
            <v>0</v>
          </cell>
        </row>
        <row r="67">
          <cell r="BJ67">
            <v>41</v>
          </cell>
        </row>
        <row r="69">
          <cell r="BJ69">
            <v>10</v>
          </cell>
        </row>
        <row r="71">
          <cell r="BJ71">
            <v>0</v>
          </cell>
          <cell r="CF71">
            <v>0</v>
          </cell>
        </row>
        <row r="73">
          <cell r="BJ73">
            <v>0</v>
          </cell>
          <cell r="CF73">
            <v>0</v>
          </cell>
        </row>
        <row r="74">
          <cell r="BJ74">
            <v>3.6</v>
          </cell>
          <cell r="CF74">
            <v>4</v>
          </cell>
        </row>
        <row r="75">
          <cell r="BJ75">
            <v>0</v>
          </cell>
          <cell r="CF75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1.9</v>
          </cell>
        </row>
        <row r="79">
          <cell r="BJ79">
            <v>57.3</v>
          </cell>
          <cell r="CF79">
            <v>76</v>
          </cell>
        </row>
        <row r="80">
          <cell r="BJ80">
            <v>20</v>
          </cell>
        </row>
        <row r="87">
          <cell r="BJ87">
            <v>20</v>
          </cell>
          <cell r="CF87">
            <v>20</v>
          </cell>
        </row>
        <row r="88">
          <cell r="BJ88">
            <v>0</v>
          </cell>
          <cell r="CF88">
            <v>0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</sheetData>
      <sheetData sheetId="2">
        <row r="26">
          <cell r="BH26">
            <v>76</v>
          </cell>
        </row>
        <row r="28">
          <cell r="BH28">
            <v>0</v>
          </cell>
        </row>
        <row r="30">
          <cell r="CD30">
            <v>0</v>
          </cell>
        </row>
        <row r="31">
          <cell r="BH31">
            <v>0</v>
          </cell>
        </row>
        <row r="33">
          <cell r="BH33">
            <v>0</v>
          </cell>
          <cell r="CD33">
            <v>0</v>
          </cell>
        </row>
        <row r="34">
          <cell r="BH34">
            <v>0</v>
          </cell>
          <cell r="CD34">
            <v>0</v>
          </cell>
        </row>
        <row r="35">
          <cell r="CD35">
            <v>0</v>
          </cell>
        </row>
        <row r="36">
          <cell r="CD36">
            <v>26.4</v>
          </cell>
        </row>
        <row r="37">
          <cell r="CD37">
            <v>0</v>
          </cell>
        </row>
        <row r="38">
          <cell r="CD38">
            <v>0</v>
          </cell>
        </row>
        <row r="39">
          <cell r="CD39">
            <v>0</v>
          </cell>
        </row>
        <row r="40">
          <cell r="CD40">
            <v>0</v>
          </cell>
        </row>
        <row r="41">
          <cell r="BH41">
            <v>0</v>
          </cell>
          <cell r="CD41">
            <v>0</v>
          </cell>
        </row>
        <row r="42">
          <cell r="BH42">
            <v>96</v>
          </cell>
        </row>
        <row r="43">
          <cell r="CD43">
            <v>0</v>
          </cell>
        </row>
        <row r="44">
          <cell r="BH44">
            <v>0</v>
          </cell>
        </row>
        <row r="46">
          <cell r="BH46">
            <v>0</v>
          </cell>
          <cell r="CD46">
            <v>0</v>
          </cell>
        </row>
        <row r="47">
          <cell r="BH47">
            <v>0</v>
          </cell>
          <cell r="CD47">
            <v>0</v>
          </cell>
        </row>
        <row r="48">
          <cell r="BH48">
            <v>0</v>
          </cell>
          <cell r="CD48">
            <v>0</v>
          </cell>
        </row>
        <row r="49">
          <cell r="BH49">
            <v>0</v>
          </cell>
          <cell r="CD49">
            <v>0</v>
          </cell>
        </row>
        <row r="51">
          <cell r="BH51">
            <v>32.4</v>
          </cell>
        </row>
        <row r="53">
          <cell r="BH53">
            <v>0</v>
          </cell>
          <cell r="CD53">
            <v>0</v>
          </cell>
        </row>
        <row r="55">
          <cell r="CD55">
            <v>15.52</v>
          </cell>
        </row>
        <row r="56">
          <cell r="CD56">
            <v>39</v>
          </cell>
        </row>
        <row r="58">
          <cell r="BH58">
            <v>4.8</v>
          </cell>
        </row>
        <row r="59">
          <cell r="BH59">
            <v>4</v>
          </cell>
          <cell r="CD59">
            <v>5</v>
          </cell>
        </row>
        <row r="60">
          <cell r="BH60">
            <v>0</v>
          </cell>
          <cell r="CD60">
            <v>0</v>
          </cell>
        </row>
        <row r="61">
          <cell r="BH61">
            <v>0</v>
          </cell>
        </row>
        <row r="62">
          <cell r="BH62">
            <v>0</v>
          </cell>
        </row>
        <row r="64">
          <cell r="BH64">
            <v>0</v>
          </cell>
        </row>
        <row r="66">
          <cell r="BH66">
            <v>24</v>
          </cell>
        </row>
        <row r="67">
          <cell r="BH67">
            <v>0</v>
          </cell>
        </row>
        <row r="69">
          <cell r="BH69">
            <v>0</v>
          </cell>
          <cell r="CD69">
            <v>0</v>
          </cell>
        </row>
        <row r="71">
          <cell r="BH71">
            <v>0</v>
          </cell>
          <cell r="CD71">
            <v>0</v>
          </cell>
        </row>
        <row r="73">
          <cell r="BH73">
            <v>0</v>
          </cell>
          <cell r="CD73">
            <v>0</v>
          </cell>
        </row>
        <row r="74">
          <cell r="BH74">
            <v>0</v>
          </cell>
          <cell r="CD74">
            <v>0</v>
          </cell>
        </row>
        <row r="76">
          <cell r="BH76">
            <v>0</v>
          </cell>
          <cell r="CD76">
            <v>0</v>
          </cell>
        </row>
        <row r="77">
          <cell r="BH77">
            <v>56</v>
          </cell>
          <cell r="CD77">
            <v>56</v>
          </cell>
        </row>
        <row r="78">
          <cell r="BH78">
            <v>0</v>
          </cell>
        </row>
        <row r="79">
          <cell r="BH79">
            <v>40</v>
          </cell>
          <cell r="CD79">
            <v>90</v>
          </cell>
        </row>
        <row r="80">
          <cell r="BH80">
            <v>60</v>
          </cell>
          <cell r="CD80">
            <v>60</v>
          </cell>
        </row>
        <row r="81">
          <cell r="BH81">
            <v>0</v>
          </cell>
          <cell r="CD81">
            <v>0</v>
          </cell>
        </row>
        <row r="88">
          <cell r="BH88">
            <v>0</v>
          </cell>
          <cell r="CD88">
            <v>0</v>
          </cell>
        </row>
        <row r="90">
          <cell r="BH90">
            <v>0</v>
          </cell>
          <cell r="CD90">
            <v>0</v>
          </cell>
        </row>
        <row r="91">
          <cell r="BH91">
            <v>0</v>
          </cell>
          <cell r="CD91">
            <v>0</v>
          </cell>
        </row>
      </sheetData>
      <sheetData sheetId="3">
        <row r="25">
          <cell r="BJ25">
            <v>0</v>
          </cell>
          <cell r="CF25">
            <v>0</v>
          </cell>
        </row>
        <row r="26">
          <cell r="BJ26">
            <v>0</v>
          </cell>
        </row>
        <row r="28">
          <cell r="BJ28">
            <v>0</v>
          </cell>
        </row>
        <row r="30">
          <cell r="BJ30">
            <v>0</v>
          </cell>
          <cell r="CF30">
            <v>0</v>
          </cell>
        </row>
        <row r="31">
          <cell r="BJ31">
            <v>0</v>
          </cell>
        </row>
        <row r="34">
          <cell r="CF34">
            <v>0</v>
          </cell>
        </row>
        <row r="35">
          <cell r="BJ35">
            <v>0</v>
          </cell>
          <cell r="CF35">
            <v>0</v>
          </cell>
        </row>
        <row r="36">
          <cell r="CF36">
            <v>38.5</v>
          </cell>
        </row>
        <row r="37">
          <cell r="CF37">
            <v>0</v>
          </cell>
        </row>
        <row r="38">
          <cell r="CF38">
            <v>0</v>
          </cell>
        </row>
        <row r="39">
          <cell r="CF39">
            <v>0</v>
          </cell>
        </row>
        <row r="40">
          <cell r="CF40">
            <v>0</v>
          </cell>
        </row>
        <row r="42">
          <cell r="BJ42">
            <v>200</v>
          </cell>
        </row>
        <row r="43">
          <cell r="CF43">
            <v>0</v>
          </cell>
        </row>
        <row r="44">
          <cell r="BJ44">
            <v>0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  <cell r="CF46">
            <v>0</v>
          </cell>
        </row>
        <row r="48">
          <cell r="BJ48">
            <v>0</v>
          </cell>
          <cell r="CF48">
            <v>0</v>
          </cell>
        </row>
        <row r="51">
          <cell r="BJ51">
            <v>29.299999999999997</v>
          </cell>
        </row>
        <row r="53">
          <cell r="BJ53">
            <v>0</v>
          </cell>
          <cell r="CF53">
            <v>0</v>
          </cell>
        </row>
        <row r="55">
          <cell r="BJ55">
            <v>9.25</v>
          </cell>
          <cell r="CF55">
            <v>10.3</v>
          </cell>
        </row>
        <row r="56">
          <cell r="BJ56">
            <v>24.6</v>
          </cell>
        </row>
        <row r="57">
          <cell r="CF57">
            <v>232</v>
          </cell>
        </row>
        <row r="58">
          <cell r="BJ58">
            <v>34.4</v>
          </cell>
        </row>
        <row r="59">
          <cell r="CF59">
            <v>50.199999999999996</v>
          </cell>
        </row>
        <row r="60">
          <cell r="BJ60">
            <v>60</v>
          </cell>
          <cell r="CF60">
            <v>68</v>
          </cell>
        </row>
        <row r="61">
          <cell r="BJ61">
            <v>0</v>
          </cell>
        </row>
        <row r="62">
          <cell r="BJ62">
            <v>118.8</v>
          </cell>
        </row>
        <row r="63">
          <cell r="BJ63">
            <v>0</v>
          </cell>
          <cell r="CF63">
            <v>0</v>
          </cell>
        </row>
        <row r="64">
          <cell r="BJ64">
            <v>0</v>
          </cell>
        </row>
        <row r="66">
          <cell r="BJ66">
            <v>16.5</v>
          </cell>
          <cell r="CF66">
            <v>18</v>
          </cell>
        </row>
        <row r="67">
          <cell r="BJ67">
            <v>0</v>
          </cell>
        </row>
        <row r="68">
          <cell r="CF68">
            <v>0</v>
          </cell>
        </row>
        <row r="69">
          <cell r="BJ69">
            <v>0</v>
          </cell>
          <cell r="CF69">
            <v>0</v>
          </cell>
        </row>
        <row r="73">
          <cell r="BJ73">
            <v>0</v>
          </cell>
          <cell r="CF73">
            <v>0</v>
          </cell>
        </row>
        <row r="74">
          <cell r="BJ74">
            <v>0</v>
          </cell>
          <cell r="CF74">
            <v>0</v>
          </cell>
        </row>
        <row r="76">
          <cell r="BJ76">
            <v>0</v>
          </cell>
          <cell r="CF76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0</v>
          </cell>
        </row>
        <row r="79">
          <cell r="BJ79">
            <v>90</v>
          </cell>
          <cell r="CF79">
            <v>80</v>
          </cell>
        </row>
        <row r="80">
          <cell r="BJ80">
            <v>70</v>
          </cell>
          <cell r="CF80">
            <v>70</v>
          </cell>
        </row>
        <row r="81">
          <cell r="BJ81">
            <v>0</v>
          </cell>
          <cell r="CF81">
            <v>0</v>
          </cell>
        </row>
        <row r="82">
          <cell r="BJ82">
            <v>0</v>
          </cell>
          <cell r="CF82">
            <v>0</v>
          </cell>
        </row>
        <row r="83">
          <cell r="BJ83">
            <v>0</v>
          </cell>
          <cell r="CF83">
            <v>0</v>
          </cell>
        </row>
        <row r="84">
          <cell r="BJ84">
            <v>0</v>
          </cell>
          <cell r="CF84">
            <v>0</v>
          </cell>
        </row>
        <row r="85">
          <cell r="BJ85">
            <v>0</v>
          </cell>
          <cell r="CF85">
            <v>0</v>
          </cell>
        </row>
        <row r="86">
          <cell r="BJ86">
            <v>0</v>
          </cell>
          <cell r="CF86">
            <v>0</v>
          </cell>
        </row>
        <row r="87">
          <cell r="BJ87">
            <v>2</v>
          </cell>
          <cell r="CF87">
            <v>2.4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  <row r="92">
          <cell r="BJ92">
            <v>0</v>
          </cell>
          <cell r="CF92">
            <v>0</v>
          </cell>
        </row>
      </sheetData>
      <sheetData sheetId="4">
        <row r="26">
          <cell r="BJ26">
            <v>0</v>
          </cell>
        </row>
        <row r="28">
          <cell r="BJ28">
            <v>0</v>
          </cell>
        </row>
        <row r="29">
          <cell r="CF29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  <cell r="CF34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0</v>
          </cell>
          <cell r="CF42">
            <v>0</v>
          </cell>
        </row>
        <row r="44">
          <cell r="BJ44">
            <v>255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</row>
        <row r="47">
          <cell r="BJ47">
            <v>10</v>
          </cell>
        </row>
        <row r="48">
          <cell r="BJ48">
            <v>31.2</v>
          </cell>
        </row>
        <row r="49">
          <cell r="BJ49">
            <v>0</v>
          </cell>
          <cell r="CF49">
            <v>0</v>
          </cell>
        </row>
        <row r="51">
          <cell r="BJ51">
            <v>20.28</v>
          </cell>
        </row>
        <row r="55">
          <cell r="BJ55">
            <v>7.8000000000000007</v>
          </cell>
          <cell r="CF55">
            <v>8.6</v>
          </cell>
        </row>
        <row r="56">
          <cell r="CF56">
            <v>32.5</v>
          </cell>
        </row>
        <row r="58">
          <cell r="BJ58">
            <v>33.900000000000006</v>
          </cell>
        </row>
        <row r="59">
          <cell r="BJ59">
            <v>3.6</v>
          </cell>
          <cell r="CF59">
            <v>3.6</v>
          </cell>
        </row>
        <row r="60">
          <cell r="BJ60">
            <v>82.8</v>
          </cell>
          <cell r="CF60">
            <v>92</v>
          </cell>
        </row>
        <row r="61">
          <cell r="BJ61">
            <v>0</v>
          </cell>
        </row>
        <row r="62">
          <cell r="BJ62">
            <v>0</v>
          </cell>
        </row>
        <row r="64">
          <cell r="BJ64">
            <v>0</v>
          </cell>
        </row>
        <row r="65">
          <cell r="CF65">
            <v>0</v>
          </cell>
        </row>
        <row r="67">
          <cell r="BJ67">
            <v>0</v>
          </cell>
        </row>
        <row r="69">
          <cell r="BJ69">
            <v>0</v>
          </cell>
          <cell r="CF69">
            <v>0</v>
          </cell>
        </row>
        <row r="71">
          <cell r="BJ71">
            <v>200</v>
          </cell>
          <cell r="CF71">
            <v>200</v>
          </cell>
        </row>
        <row r="73">
          <cell r="BJ73">
            <v>0</v>
          </cell>
          <cell r="CF73">
            <v>0</v>
          </cell>
        </row>
        <row r="74">
          <cell r="CF74">
            <v>0</v>
          </cell>
        </row>
        <row r="75">
          <cell r="BJ75">
            <v>0</v>
          </cell>
          <cell r="CF75">
            <v>11</v>
          </cell>
        </row>
        <row r="76">
          <cell r="BJ76">
            <v>0</v>
          </cell>
          <cell r="CF76">
            <v>0</v>
          </cell>
        </row>
        <row r="77">
          <cell r="CF77">
            <v>27.5</v>
          </cell>
        </row>
        <row r="78">
          <cell r="BJ78">
            <v>7.2</v>
          </cell>
        </row>
        <row r="79">
          <cell r="CF79">
            <v>112.2</v>
          </cell>
        </row>
        <row r="80">
          <cell r="CF80">
            <v>60</v>
          </cell>
        </row>
        <row r="87">
          <cell r="BJ87">
            <v>5.64</v>
          </cell>
          <cell r="CF87">
            <v>6.28</v>
          </cell>
        </row>
        <row r="88">
          <cell r="BJ88">
            <v>0</v>
          </cell>
          <cell r="CF88">
            <v>0</v>
          </cell>
        </row>
        <row r="90">
          <cell r="BJ90">
            <v>0</v>
          </cell>
          <cell r="CF90">
            <v>0</v>
          </cell>
        </row>
      </sheetData>
      <sheetData sheetId="5">
        <row r="26">
          <cell r="BS26">
            <v>0</v>
          </cell>
        </row>
        <row r="28">
          <cell r="BS28">
            <v>0</v>
          </cell>
        </row>
        <row r="30">
          <cell r="BS30">
            <v>0</v>
          </cell>
          <cell r="CX30">
            <v>0</v>
          </cell>
        </row>
        <row r="31">
          <cell r="BS31">
            <v>9.6</v>
          </cell>
        </row>
        <row r="33">
          <cell r="BS33">
            <v>0</v>
          </cell>
          <cell r="CX33">
            <v>0</v>
          </cell>
        </row>
        <row r="34">
          <cell r="BS34">
            <v>0</v>
          </cell>
          <cell r="CX34">
            <v>0</v>
          </cell>
        </row>
        <row r="35">
          <cell r="BS35">
            <v>0</v>
          </cell>
          <cell r="CX35">
            <v>0</v>
          </cell>
        </row>
        <row r="36">
          <cell r="BS36">
            <v>0</v>
          </cell>
          <cell r="CX36">
            <v>0</v>
          </cell>
        </row>
        <row r="37">
          <cell r="BS37">
            <v>0</v>
          </cell>
          <cell r="CX37">
            <v>0</v>
          </cell>
        </row>
        <row r="38">
          <cell r="BS38">
            <v>0</v>
          </cell>
          <cell r="CX38">
            <v>0</v>
          </cell>
        </row>
        <row r="39">
          <cell r="BS39">
            <v>0</v>
          </cell>
          <cell r="CX39">
            <v>0</v>
          </cell>
        </row>
        <row r="40">
          <cell r="BS40">
            <v>0</v>
          </cell>
          <cell r="CX40">
            <v>0</v>
          </cell>
        </row>
        <row r="41">
          <cell r="BS41">
            <v>0</v>
          </cell>
          <cell r="CX41">
            <v>0</v>
          </cell>
        </row>
        <row r="43">
          <cell r="BS43">
            <v>0</v>
          </cell>
          <cell r="CX43">
            <v>0</v>
          </cell>
        </row>
        <row r="44">
          <cell r="BS44">
            <v>20</v>
          </cell>
        </row>
        <row r="45">
          <cell r="BS45">
            <v>0</v>
          </cell>
          <cell r="CX45">
            <v>0</v>
          </cell>
        </row>
        <row r="46">
          <cell r="BS46">
            <v>0</v>
          </cell>
          <cell r="CX46">
            <v>0</v>
          </cell>
        </row>
        <row r="47">
          <cell r="BS47">
            <v>0</v>
          </cell>
          <cell r="CX47">
            <v>0</v>
          </cell>
        </row>
        <row r="48">
          <cell r="BS48">
            <v>0</v>
          </cell>
          <cell r="CX48">
            <v>0</v>
          </cell>
        </row>
        <row r="49">
          <cell r="BS49">
            <v>0</v>
          </cell>
          <cell r="CX49">
            <v>0</v>
          </cell>
        </row>
        <row r="51">
          <cell r="BS51">
            <v>20.399999999999999</v>
          </cell>
        </row>
        <row r="53">
          <cell r="BS53">
            <v>0</v>
          </cell>
          <cell r="CX53">
            <v>0</v>
          </cell>
        </row>
        <row r="55">
          <cell r="CX55">
            <v>10.6</v>
          </cell>
        </row>
        <row r="56">
          <cell r="BS56">
            <v>10.3</v>
          </cell>
        </row>
        <row r="58">
          <cell r="BS58">
            <v>10.4</v>
          </cell>
        </row>
        <row r="59">
          <cell r="BS59">
            <v>18</v>
          </cell>
          <cell r="CX59">
            <v>18</v>
          </cell>
        </row>
        <row r="60">
          <cell r="BS60">
            <v>73.8</v>
          </cell>
          <cell r="CX60">
            <v>82</v>
          </cell>
        </row>
        <row r="61">
          <cell r="BS61">
            <v>0</v>
          </cell>
        </row>
        <row r="62">
          <cell r="BS62">
            <v>0</v>
          </cell>
        </row>
        <row r="64">
          <cell r="BS64">
            <v>0</v>
          </cell>
        </row>
        <row r="66">
          <cell r="CX66">
            <v>30</v>
          </cell>
        </row>
        <row r="67">
          <cell r="BS67">
            <v>0</v>
          </cell>
        </row>
        <row r="69">
          <cell r="BS69">
            <v>10</v>
          </cell>
        </row>
        <row r="71">
          <cell r="BS71">
            <v>0</v>
          </cell>
          <cell r="CX71">
            <v>0</v>
          </cell>
        </row>
        <row r="73">
          <cell r="BS73">
            <v>0</v>
          </cell>
          <cell r="CX73">
            <v>0</v>
          </cell>
        </row>
        <row r="74">
          <cell r="CX74">
            <v>40</v>
          </cell>
        </row>
        <row r="75">
          <cell r="BS75">
            <v>0</v>
          </cell>
          <cell r="CX75">
            <v>0</v>
          </cell>
        </row>
        <row r="76">
          <cell r="BS76">
            <v>0</v>
          </cell>
          <cell r="CX76">
            <v>0</v>
          </cell>
        </row>
        <row r="77">
          <cell r="BS77">
            <v>0</v>
          </cell>
          <cell r="CX77">
            <v>0</v>
          </cell>
        </row>
        <row r="78">
          <cell r="BS78">
            <v>0</v>
          </cell>
        </row>
        <row r="79">
          <cell r="BS79">
            <v>94.2</v>
          </cell>
          <cell r="CX79">
            <v>78</v>
          </cell>
        </row>
        <row r="87">
          <cell r="BS87">
            <v>33</v>
          </cell>
          <cell r="CX87">
            <v>34</v>
          </cell>
        </row>
        <row r="88">
          <cell r="BS88">
            <v>0</v>
          </cell>
          <cell r="CX88">
            <v>0</v>
          </cell>
        </row>
        <row r="90">
          <cell r="BS90">
            <v>0</v>
          </cell>
          <cell r="CX90">
            <v>0</v>
          </cell>
        </row>
        <row r="91">
          <cell r="BS91">
            <v>0</v>
          </cell>
          <cell r="CX91">
            <v>0</v>
          </cell>
        </row>
      </sheetData>
      <sheetData sheetId="6">
        <row r="25">
          <cell r="BJ25">
            <v>150</v>
          </cell>
          <cell r="CH25">
            <v>150</v>
          </cell>
        </row>
        <row r="26">
          <cell r="BJ26">
            <v>0</v>
          </cell>
        </row>
        <row r="28">
          <cell r="BJ28">
            <v>70</v>
          </cell>
        </row>
        <row r="29">
          <cell r="BJ29">
            <v>0</v>
          </cell>
          <cell r="CH29">
            <v>0</v>
          </cell>
        </row>
        <row r="31">
          <cell r="BJ31">
            <v>0</v>
          </cell>
        </row>
        <row r="33">
          <cell r="BJ33">
            <v>0</v>
          </cell>
          <cell r="CH33">
            <v>0</v>
          </cell>
        </row>
        <row r="34">
          <cell r="BJ34">
            <v>0</v>
          </cell>
        </row>
        <row r="41">
          <cell r="BJ41">
            <v>0</v>
          </cell>
          <cell r="CH41">
            <v>0</v>
          </cell>
        </row>
        <row r="42">
          <cell r="BJ42">
            <v>80</v>
          </cell>
        </row>
        <row r="44">
          <cell r="BJ44">
            <v>0</v>
          </cell>
        </row>
        <row r="46">
          <cell r="BJ46">
            <v>0</v>
          </cell>
          <cell r="CH46">
            <v>0</v>
          </cell>
        </row>
        <row r="47">
          <cell r="CH47">
            <v>0</v>
          </cell>
        </row>
        <row r="48">
          <cell r="BJ48">
            <v>0</v>
          </cell>
          <cell r="CH48">
            <v>0</v>
          </cell>
        </row>
        <row r="49">
          <cell r="BJ49">
            <v>0</v>
          </cell>
          <cell r="CH49">
            <v>0</v>
          </cell>
        </row>
        <row r="51">
          <cell r="BJ51">
            <v>35.6</v>
          </cell>
        </row>
        <row r="53">
          <cell r="BJ53">
            <v>0</v>
          </cell>
          <cell r="CH53">
            <v>0</v>
          </cell>
        </row>
        <row r="55">
          <cell r="BJ55">
            <v>8.3000000000000007</v>
          </cell>
          <cell r="CH55">
            <v>9.5</v>
          </cell>
        </row>
        <row r="56">
          <cell r="BJ56">
            <v>14</v>
          </cell>
        </row>
        <row r="57">
          <cell r="BJ57">
            <v>200</v>
          </cell>
          <cell r="CH57">
            <v>225</v>
          </cell>
        </row>
        <row r="58">
          <cell r="BJ58">
            <v>10.4</v>
          </cell>
        </row>
        <row r="59">
          <cell r="BJ59">
            <v>3.6</v>
          </cell>
          <cell r="CH59">
            <v>4</v>
          </cell>
        </row>
        <row r="60">
          <cell r="BJ60">
            <v>83</v>
          </cell>
          <cell r="CH60">
            <v>92</v>
          </cell>
        </row>
        <row r="61">
          <cell r="BJ61">
            <v>13.6</v>
          </cell>
        </row>
        <row r="62">
          <cell r="BJ62">
            <v>0</v>
          </cell>
        </row>
        <row r="63">
          <cell r="BJ63">
            <v>0</v>
          </cell>
          <cell r="CH63">
            <v>0</v>
          </cell>
        </row>
        <row r="64">
          <cell r="BJ64">
            <v>0</v>
          </cell>
        </row>
        <row r="65">
          <cell r="BJ65">
            <v>0</v>
          </cell>
          <cell r="CH65">
            <v>0</v>
          </cell>
        </row>
        <row r="66">
          <cell r="BJ66">
            <v>3</v>
          </cell>
        </row>
        <row r="67">
          <cell r="BJ67">
            <v>0</v>
          </cell>
        </row>
        <row r="68">
          <cell r="BJ68">
            <v>0</v>
          </cell>
          <cell r="CH68">
            <v>0</v>
          </cell>
        </row>
        <row r="69">
          <cell r="BJ69">
            <v>28</v>
          </cell>
        </row>
        <row r="71">
          <cell r="BJ71">
            <v>0</v>
          </cell>
          <cell r="CH71">
            <v>0</v>
          </cell>
        </row>
        <row r="73">
          <cell r="BJ73">
            <v>0</v>
          </cell>
          <cell r="CH73">
            <v>0</v>
          </cell>
        </row>
        <row r="74">
          <cell r="BJ74">
            <v>0</v>
          </cell>
        </row>
        <row r="76">
          <cell r="BJ76">
            <v>0</v>
          </cell>
          <cell r="CH76">
            <v>0</v>
          </cell>
        </row>
        <row r="77">
          <cell r="BJ77">
            <v>18.5</v>
          </cell>
          <cell r="CH77">
            <v>18.5</v>
          </cell>
        </row>
        <row r="78">
          <cell r="BJ78">
            <v>0</v>
          </cell>
        </row>
        <row r="79">
          <cell r="BJ79">
            <v>45.8</v>
          </cell>
          <cell r="CH79">
            <v>85</v>
          </cell>
        </row>
        <row r="81">
          <cell r="BJ81">
            <v>0</v>
          </cell>
          <cell r="CH81">
            <v>0</v>
          </cell>
        </row>
        <row r="82">
          <cell r="BJ82">
            <v>0</v>
          </cell>
          <cell r="CH82">
            <v>0</v>
          </cell>
        </row>
        <row r="83">
          <cell r="BJ83">
            <v>0</v>
          </cell>
          <cell r="CH83">
            <v>0</v>
          </cell>
        </row>
        <row r="84">
          <cell r="BJ84">
            <v>0</v>
          </cell>
          <cell r="CH84">
            <v>0</v>
          </cell>
        </row>
        <row r="85">
          <cell r="BJ85">
            <v>0</v>
          </cell>
          <cell r="CH85">
            <v>0</v>
          </cell>
        </row>
        <row r="86">
          <cell r="BJ86">
            <v>0</v>
          </cell>
          <cell r="CH86">
            <v>0</v>
          </cell>
        </row>
        <row r="87">
          <cell r="BJ87">
            <v>0</v>
          </cell>
          <cell r="CH87">
            <v>0</v>
          </cell>
        </row>
        <row r="88">
          <cell r="BJ88">
            <v>20</v>
          </cell>
          <cell r="CH88">
            <v>20</v>
          </cell>
        </row>
        <row r="90">
          <cell r="BJ90">
            <v>0</v>
          </cell>
          <cell r="CH90">
            <v>0</v>
          </cell>
        </row>
        <row r="91">
          <cell r="BJ91">
            <v>0</v>
          </cell>
          <cell r="CH91">
            <v>0</v>
          </cell>
        </row>
        <row r="92">
          <cell r="BJ92">
            <v>0</v>
          </cell>
          <cell r="CH92">
            <v>0</v>
          </cell>
        </row>
      </sheetData>
      <sheetData sheetId="7">
        <row r="26">
          <cell r="BL26">
            <v>0</v>
          </cell>
        </row>
        <row r="28">
          <cell r="BL28">
            <v>0</v>
          </cell>
        </row>
        <row r="29">
          <cell r="BL29">
            <v>0</v>
          </cell>
          <cell r="CJ29">
            <v>0</v>
          </cell>
        </row>
        <row r="30">
          <cell r="BL30">
            <v>16</v>
          </cell>
        </row>
        <row r="31">
          <cell r="BL31">
            <v>0</v>
          </cell>
        </row>
        <row r="33">
          <cell r="BL33">
            <v>0</v>
          </cell>
          <cell r="CJ33">
            <v>0</v>
          </cell>
        </row>
        <row r="34">
          <cell r="BL34">
            <v>10</v>
          </cell>
          <cell r="CJ34">
            <v>11</v>
          </cell>
        </row>
        <row r="35">
          <cell r="BL35">
            <v>0</v>
          </cell>
        </row>
        <row r="36">
          <cell r="BL36">
            <v>0</v>
          </cell>
        </row>
        <row r="37">
          <cell r="BL37">
            <v>0</v>
          </cell>
        </row>
        <row r="38">
          <cell r="BL38">
            <v>0</v>
          </cell>
        </row>
        <row r="39">
          <cell r="BL39">
            <v>0</v>
          </cell>
        </row>
        <row r="40">
          <cell r="BL40">
            <v>0</v>
          </cell>
        </row>
        <row r="41">
          <cell r="BL41">
            <v>0</v>
          </cell>
          <cell r="CJ41">
            <v>0</v>
          </cell>
        </row>
        <row r="43">
          <cell r="BL43">
            <v>0</v>
          </cell>
        </row>
        <row r="44">
          <cell r="BL44">
            <v>0</v>
          </cell>
        </row>
        <row r="45">
          <cell r="BL45">
            <v>0</v>
          </cell>
          <cell r="CJ45">
            <v>0</v>
          </cell>
        </row>
        <row r="47">
          <cell r="BL47">
            <v>0</v>
          </cell>
          <cell r="CJ47">
            <v>0</v>
          </cell>
        </row>
        <row r="49">
          <cell r="BL49">
            <v>0</v>
          </cell>
          <cell r="CJ49">
            <v>0</v>
          </cell>
        </row>
        <row r="51">
          <cell r="BL51">
            <v>9.6</v>
          </cell>
        </row>
        <row r="53">
          <cell r="BL53">
            <v>0</v>
          </cell>
          <cell r="CJ53">
            <v>0</v>
          </cell>
        </row>
        <row r="55">
          <cell r="BL55">
            <v>12.5</v>
          </cell>
          <cell r="CJ55">
            <v>13.5</v>
          </cell>
        </row>
        <row r="56">
          <cell r="BL56">
            <v>5</v>
          </cell>
          <cell r="CJ56">
            <v>6</v>
          </cell>
        </row>
        <row r="58">
          <cell r="BL58">
            <v>10.4</v>
          </cell>
        </row>
        <row r="59">
          <cell r="BL59">
            <v>0</v>
          </cell>
          <cell r="CJ59">
            <v>0</v>
          </cell>
        </row>
        <row r="60">
          <cell r="BL60">
            <v>0</v>
          </cell>
          <cell r="CJ60">
            <v>0</v>
          </cell>
        </row>
        <row r="61">
          <cell r="BL61">
            <v>0</v>
          </cell>
        </row>
        <row r="62">
          <cell r="BL62">
            <v>118.8</v>
          </cell>
        </row>
        <row r="64">
          <cell r="BL64">
            <v>0</v>
          </cell>
        </row>
        <row r="65">
          <cell r="BL65">
            <v>0</v>
          </cell>
          <cell r="CJ65">
            <v>0</v>
          </cell>
        </row>
        <row r="66">
          <cell r="CJ66">
            <v>36</v>
          </cell>
        </row>
        <row r="67">
          <cell r="BL67">
            <v>0</v>
          </cell>
        </row>
        <row r="69">
          <cell r="BL69">
            <v>6</v>
          </cell>
          <cell r="CJ69">
            <v>6.6</v>
          </cell>
        </row>
        <row r="71">
          <cell r="BL71">
            <v>0</v>
          </cell>
          <cell r="CJ71">
            <v>0</v>
          </cell>
        </row>
        <row r="73">
          <cell r="BL73">
            <v>0</v>
          </cell>
          <cell r="CJ73">
            <v>0</v>
          </cell>
        </row>
        <row r="74">
          <cell r="CJ74">
            <v>6.6</v>
          </cell>
        </row>
        <row r="77">
          <cell r="CJ77">
            <v>28.1</v>
          </cell>
        </row>
        <row r="78">
          <cell r="BL78">
            <v>0</v>
          </cell>
        </row>
        <row r="79">
          <cell r="CJ79">
            <v>135</v>
          </cell>
        </row>
        <row r="87">
          <cell r="BL87">
            <v>9.64</v>
          </cell>
          <cell r="CJ87">
            <v>10.64</v>
          </cell>
        </row>
        <row r="88">
          <cell r="BL88">
            <v>0</v>
          </cell>
          <cell r="CJ88">
            <v>0</v>
          </cell>
        </row>
        <row r="90">
          <cell r="BL90">
            <v>0</v>
          </cell>
          <cell r="CJ90">
            <v>0</v>
          </cell>
        </row>
        <row r="91">
          <cell r="BL91">
            <v>0</v>
          </cell>
          <cell r="CJ91">
            <v>0</v>
          </cell>
        </row>
      </sheetData>
      <sheetData sheetId="8">
        <row r="26">
          <cell r="BN26">
            <v>0</v>
          </cell>
        </row>
        <row r="28">
          <cell r="BN28">
            <v>0</v>
          </cell>
        </row>
        <row r="29">
          <cell r="BN29">
            <v>0</v>
          </cell>
          <cell r="CL29">
            <v>0</v>
          </cell>
        </row>
        <row r="30">
          <cell r="BN30">
            <v>0</v>
          </cell>
          <cell r="CL30">
            <v>0</v>
          </cell>
        </row>
        <row r="31">
          <cell r="BN31">
            <v>0</v>
          </cell>
        </row>
        <row r="33">
          <cell r="BN33">
            <v>0</v>
          </cell>
          <cell r="CL33">
            <v>0</v>
          </cell>
        </row>
        <row r="34">
          <cell r="BN34">
            <v>0</v>
          </cell>
          <cell r="CL34">
            <v>0</v>
          </cell>
        </row>
        <row r="35">
          <cell r="BN35">
            <v>0</v>
          </cell>
          <cell r="CL35">
            <v>0</v>
          </cell>
        </row>
        <row r="36">
          <cell r="BN36">
            <v>0</v>
          </cell>
          <cell r="CL36">
            <v>0</v>
          </cell>
        </row>
        <row r="37">
          <cell r="BN37">
            <v>0</v>
          </cell>
          <cell r="CL37">
            <v>0</v>
          </cell>
        </row>
        <row r="38">
          <cell r="BN38">
            <v>0</v>
          </cell>
          <cell r="CL38">
            <v>0</v>
          </cell>
        </row>
        <row r="39">
          <cell r="BN39">
            <v>0</v>
          </cell>
          <cell r="CL39">
            <v>0</v>
          </cell>
        </row>
        <row r="40">
          <cell r="BN40">
            <v>0</v>
          </cell>
          <cell r="CL40">
            <v>0</v>
          </cell>
        </row>
        <row r="43">
          <cell r="CL43">
            <v>0</v>
          </cell>
        </row>
        <row r="44">
          <cell r="BN44">
            <v>0</v>
          </cell>
        </row>
        <row r="45">
          <cell r="BN45">
            <v>0</v>
          </cell>
          <cell r="CL45">
            <v>0</v>
          </cell>
        </row>
        <row r="46">
          <cell r="BN46">
            <v>0</v>
          </cell>
        </row>
        <row r="47">
          <cell r="BN47">
            <v>0</v>
          </cell>
          <cell r="CL47">
            <v>0</v>
          </cell>
        </row>
        <row r="48">
          <cell r="BN48">
            <v>62.4</v>
          </cell>
        </row>
        <row r="49">
          <cell r="BN49">
            <v>0</v>
          </cell>
          <cell r="CL49">
            <v>0</v>
          </cell>
        </row>
        <row r="51">
          <cell r="BN51">
            <v>20</v>
          </cell>
          <cell r="CL51">
            <v>21.4</v>
          </cell>
        </row>
        <row r="53">
          <cell r="CL53">
            <v>0</v>
          </cell>
        </row>
        <row r="55">
          <cell r="BN55">
            <v>12.8</v>
          </cell>
          <cell r="CL55">
            <v>13.3</v>
          </cell>
        </row>
        <row r="56">
          <cell r="BN56">
            <v>2.9</v>
          </cell>
          <cell r="CL56">
            <v>2.9</v>
          </cell>
        </row>
        <row r="58">
          <cell r="BN58">
            <v>11.3</v>
          </cell>
        </row>
        <row r="59">
          <cell r="BN59">
            <v>2</v>
          </cell>
          <cell r="CL59">
            <v>2</v>
          </cell>
        </row>
        <row r="60">
          <cell r="BN60">
            <v>40.200000000000003</v>
          </cell>
          <cell r="CL60">
            <v>40.200000000000003</v>
          </cell>
        </row>
        <row r="61">
          <cell r="BN61">
            <v>14</v>
          </cell>
        </row>
        <row r="62">
          <cell r="BN62">
            <v>0</v>
          </cell>
        </row>
        <row r="64">
          <cell r="BN64">
            <v>107.5</v>
          </cell>
        </row>
        <row r="65">
          <cell r="BN65">
            <v>0</v>
          </cell>
          <cell r="CL65">
            <v>0</v>
          </cell>
        </row>
        <row r="66">
          <cell r="CL66">
            <v>30</v>
          </cell>
        </row>
        <row r="67">
          <cell r="BN67">
            <v>0</v>
          </cell>
        </row>
        <row r="69">
          <cell r="BN69">
            <v>0</v>
          </cell>
          <cell r="CL69">
            <v>0</v>
          </cell>
        </row>
        <row r="71">
          <cell r="BN71">
            <v>200</v>
          </cell>
          <cell r="CL71">
            <v>200</v>
          </cell>
        </row>
        <row r="73">
          <cell r="BN73">
            <v>0</v>
          </cell>
          <cell r="CL73">
            <v>0</v>
          </cell>
        </row>
        <row r="74">
          <cell r="CL74">
            <v>0</v>
          </cell>
        </row>
        <row r="75">
          <cell r="CL75">
            <v>26.6</v>
          </cell>
        </row>
        <row r="76">
          <cell r="BN76">
            <v>0</v>
          </cell>
          <cell r="CL76">
            <v>0</v>
          </cell>
        </row>
        <row r="77">
          <cell r="CL77">
            <v>18.5</v>
          </cell>
        </row>
        <row r="78">
          <cell r="BN78">
            <v>2</v>
          </cell>
        </row>
        <row r="79">
          <cell r="CL79">
            <v>85</v>
          </cell>
        </row>
        <row r="81">
          <cell r="BN81">
            <v>0</v>
          </cell>
          <cell r="CL81">
            <v>0</v>
          </cell>
        </row>
        <row r="87">
          <cell r="BN87">
            <v>72</v>
          </cell>
          <cell r="CL87">
            <v>72</v>
          </cell>
        </row>
        <row r="88">
          <cell r="BN88">
            <v>0</v>
          </cell>
          <cell r="CL88">
            <v>0</v>
          </cell>
        </row>
        <row r="90">
          <cell r="BN90">
            <v>0</v>
          </cell>
          <cell r="CL90">
            <v>0</v>
          </cell>
        </row>
      </sheetData>
      <sheetData sheetId="9">
        <row r="26">
          <cell r="BL26">
            <v>0</v>
          </cell>
        </row>
        <row r="28">
          <cell r="BL28">
            <v>0</v>
          </cell>
        </row>
        <row r="29">
          <cell r="BL29">
            <v>0</v>
          </cell>
          <cell r="CH29">
            <v>0</v>
          </cell>
        </row>
        <row r="30">
          <cell r="BL30">
            <v>0</v>
          </cell>
          <cell r="CH30">
            <v>0</v>
          </cell>
        </row>
        <row r="31">
          <cell r="BL31">
            <v>0</v>
          </cell>
        </row>
        <row r="33">
          <cell r="BL33">
            <v>0</v>
          </cell>
          <cell r="CH33">
            <v>0</v>
          </cell>
        </row>
        <row r="34">
          <cell r="BL34">
            <v>0</v>
          </cell>
        </row>
        <row r="35">
          <cell r="BL35">
            <v>0</v>
          </cell>
          <cell r="CH35">
            <v>0</v>
          </cell>
        </row>
        <row r="36">
          <cell r="BL36">
            <v>0</v>
          </cell>
          <cell r="CH36">
            <v>0</v>
          </cell>
        </row>
        <row r="37">
          <cell r="BL37">
            <v>0</v>
          </cell>
          <cell r="CH37">
            <v>0</v>
          </cell>
        </row>
        <row r="38">
          <cell r="BL38">
            <v>0</v>
          </cell>
          <cell r="CH38">
            <v>0</v>
          </cell>
        </row>
        <row r="39">
          <cell r="BL39">
            <v>0</v>
          </cell>
          <cell r="CH39">
            <v>0</v>
          </cell>
        </row>
        <row r="40">
          <cell r="BL40">
            <v>0</v>
          </cell>
        </row>
        <row r="41">
          <cell r="BL41">
            <v>0</v>
          </cell>
          <cell r="CH41">
            <v>0</v>
          </cell>
        </row>
        <row r="42">
          <cell r="BL42">
            <v>32</v>
          </cell>
        </row>
        <row r="43">
          <cell r="BL43">
            <v>0</v>
          </cell>
          <cell r="CH43">
            <v>0</v>
          </cell>
        </row>
        <row r="44">
          <cell r="BL44">
            <v>50.4</v>
          </cell>
        </row>
        <row r="45">
          <cell r="BL45">
            <v>0</v>
          </cell>
          <cell r="CH45">
            <v>0</v>
          </cell>
        </row>
        <row r="46">
          <cell r="BL46">
            <v>0</v>
          </cell>
          <cell r="CH46">
            <v>0</v>
          </cell>
        </row>
        <row r="47">
          <cell r="BL47">
            <v>0</v>
          </cell>
          <cell r="CH47">
            <v>0</v>
          </cell>
        </row>
        <row r="48">
          <cell r="BL48">
            <v>0</v>
          </cell>
          <cell r="CH48">
            <v>0</v>
          </cell>
        </row>
        <row r="49">
          <cell r="BL49">
            <v>0</v>
          </cell>
          <cell r="CH49">
            <v>0</v>
          </cell>
        </row>
        <row r="51">
          <cell r="BL51">
            <v>9.6</v>
          </cell>
        </row>
        <row r="55">
          <cell r="BL55">
            <v>2</v>
          </cell>
          <cell r="CH55">
            <v>2.5</v>
          </cell>
        </row>
        <row r="56">
          <cell r="BL56">
            <v>10</v>
          </cell>
          <cell r="CH56">
            <v>11</v>
          </cell>
        </row>
        <row r="58">
          <cell r="BL58">
            <v>10.4</v>
          </cell>
        </row>
        <row r="59">
          <cell r="BL59">
            <v>20</v>
          </cell>
          <cell r="CH59">
            <v>24</v>
          </cell>
        </row>
        <row r="60">
          <cell r="BL60">
            <v>0</v>
          </cell>
          <cell r="CH60">
            <v>0</v>
          </cell>
        </row>
        <row r="61">
          <cell r="BL61">
            <v>0</v>
          </cell>
        </row>
        <row r="62">
          <cell r="BL62">
            <v>0</v>
          </cell>
        </row>
        <row r="64">
          <cell r="BL64">
            <v>0</v>
          </cell>
        </row>
        <row r="65">
          <cell r="BL65">
            <v>0</v>
          </cell>
          <cell r="CH65">
            <v>0</v>
          </cell>
        </row>
        <row r="67">
          <cell r="BL67">
            <v>0</v>
          </cell>
        </row>
        <row r="69">
          <cell r="BL69">
            <v>10</v>
          </cell>
        </row>
        <row r="71">
          <cell r="BL71">
            <v>0</v>
          </cell>
          <cell r="CH71">
            <v>200</v>
          </cell>
        </row>
        <row r="73">
          <cell r="BL73">
            <v>0</v>
          </cell>
          <cell r="CH73">
            <v>0</v>
          </cell>
        </row>
        <row r="74">
          <cell r="BL74">
            <v>0</v>
          </cell>
          <cell r="CH74">
            <v>0</v>
          </cell>
        </row>
        <row r="75">
          <cell r="BL75">
            <v>0</v>
          </cell>
          <cell r="CH75">
            <v>0</v>
          </cell>
        </row>
        <row r="76">
          <cell r="CH76">
            <v>145.4</v>
          </cell>
        </row>
        <row r="77">
          <cell r="BL77">
            <v>0</v>
          </cell>
          <cell r="CH77">
            <v>0</v>
          </cell>
        </row>
        <row r="78">
          <cell r="BL78">
            <v>0</v>
          </cell>
        </row>
        <row r="79">
          <cell r="BL79">
            <v>41.6</v>
          </cell>
          <cell r="CH79">
            <v>56.9</v>
          </cell>
        </row>
        <row r="87">
          <cell r="BL87">
            <v>16</v>
          </cell>
          <cell r="CH87">
            <v>19.2</v>
          </cell>
        </row>
        <row r="88">
          <cell r="BL88">
            <v>0</v>
          </cell>
          <cell r="CH88">
            <v>0</v>
          </cell>
        </row>
        <row r="90">
          <cell r="BL90">
            <v>0</v>
          </cell>
          <cell r="CH90">
            <v>0</v>
          </cell>
        </row>
      </sheetData>
      <sheetData sheetId="10">
        <row r="25">
          <cell r="CF25">
            <v>250</v>
          </cell>
        </row>
        <row r="26">
          <cell r="BJ26">
            <v>0</v>
          </cell>
        </row>
        <row r="28">
          <cell r="BJ28">
            <v>0</v>
          </cell>
        </row>
        <row r="29">
          <cell r="BJ29">
            <v>0</v>
          </cell>
          <cell r="CF29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21.6</v>
          </cell>
        </row>
        <row r="44">
          <cell r="BJ44">
            <v>20</v>
          </cell>
        </row>
        <row r="46">
          <cell r="BJ46">
            <v>0</v>
          </cell>
          <cell r="CF46">
            <v>0</v>
          </cell>
        </row>
        <row r="47">
          <cell r="BJ47">
            <v>10</v>
          </cell>
        </row>
        <row r="48">
          <cell r="BJ48">
            <v>0</v>
          </cell>
          <cell r="CF48">
            <v>0</v>
          </cell>
        </row>
        <row r="49">
          <cell r="BJ49">
            <v>0</v>
          </cell>
          <cell r="CF49">
            <v>0</v>
          </cell>
        </row>
        <row r="51">
          <cell r="BJ51">
            <v>19.399999999999999</v>
          </cell>
        </row>
        <row r="53">
          <cell r="BJ53">
            <v>0</v>
          </cell>
          <cell r="CF53">
            <v>0</v>
          </cell>
        </row>
        <row r="55">
          <cell r="BJ55">
            <v>9.8000000000000007</v>
          </cell>
          <cell r="CF55">
            <v>10.5</v>
          </cell>
        </row>
        <row r="56">
          <cell r="BJ56">
            <v>15</v>
          </cell>
          <cell r="CF56">
            <v>26</v>
          </cell>
        </row>
        <row r="58">
          <cell r="BJ58">
            <v>19.3</v>
          </cell>
        </row>
        <row r="59">
          <cell r="BJ59">
            <v>2.8</v>
          </cell>
          <cell r="CF59">
            <v>3</v>
          </cell>
        </row>
        <row r="60">
          <cell r="BJ60">
            <v>0</v>
          </cell>
          <cell r="CF60">
            <v>0</v>
          </cell>
        </row>
        <row r="61">
          <cell r="BJ61">
            <v>0</v>
          </cell>
        </row>
        <row r="62">
          <cell r="BJ62">
            <v>71.3</v>
          </cell>
        </row>
        <row r="63">
          <cell r="CF63">
            <v>0</v>
          </cell>
        </row>
        <row r="64">
          <cell r="BJ64">
            <v>0</v>
          </cell>
        </row>
        <row r="65">
          <cell r="BJ65">
            <v>0</v>
          </cell>
          <cell r="CF65">
            <v>0</v>
          </cell>
        </row>
        <row r="66">
          <cell r="CF66">
            <v>25.5</v>
          </cell>
        </row>
        <row r="67">
          <cell r="BJ67">
            <v>40</v>
          </cell>
        </row>
        <row r="69">
          <cell r="BJ69">
            <v>10</v>
          </cell>
        </row>
        <row r="71">
          <cell r="BJ71">
            <v>0</v>
          </cell>
          <cell r="CF71">
            <v>0</v>
          </cell>
        </row>
        <row r="73">
          <cell r="BJ73">
            <v>0</v>
          </cell>
        </row>
        <row r="74">
          <cell r="BJ74">
            <v>0</v>
          </cell>
          <cell r="CF74">
            <v>0</v>
          </cell>
        </row>
        <row r="75">
          <cell r="BJ75">
            <v>0</v>
          </cell>
          <cell r="CF75">
            <v>0</v>
          </cell>
        </row>
        <row r="76">
          <cell r="BJ76">
            <v>0</v>
          </cell>
          <cell r="CF76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2.9</v>
          </cell>
        </row>
        <row r="79">
          <cell r="BJ79">
            <v>80</v>
          </cell>
          <cell r="CF79">
            <v>80</v>
          </cell>
        </row>
        <row r="81">
          <cell r="BJ81">
            <v>0</v>
          </cell>
          <cell r="CF81">
            <v>0</v>
          </cell>
        </row>
        <row r="82">
          <cell r="CF82">
            <v>0</v>
          </cell>
        </row>
        <row r="83">
          <cell r="CF83">
            <v>0</v>
          </cell>
        </row>
        <row r="84">
          <cell r="CF84">
            <v>0</v>
          </cell>
        </row>
        <row r="85">
          <cell r="CF85">
            <v>22.7</v>
          </cell>
        </row>
        <row r="86">
          <cell r="CF86">
            <v>0</v>
          </cell>
        </row>
        <row r="87">
          <cell r="BJ87">
            <v>0</v>
          </cell>
          <cell r="CF87">
            <v>0</v>
          </cell>
        </row>
        <row r="88">
          <cell r="BJ88">
            <v>0</v>
          </cell>
          <cell r="CF88">
            <v>0</v>
          </cell>
        </row>
        <row r="90">
          <cell r="BJ90">
            <v>108.6</v>
          </cell>
        </row>
        <row r="91">
          <cell r="BJ91">
            <v>0</v>
          </cell>
          <cell r="CF91">
            <v>0</v>
          </cell>
        </row>
        <row r="92">
          <cell r="CF92">
            <v>0</v>
          </cell>
        </row>
      </sheetData>
      <sheetData sheetId="11">
        <row r="25">
          <cell r="BJ25">
            <v>0</v>
          </cell>
          <cell r="CF25">
            <v>0</v>
          </cell>
        </row>
        <row r="26">
          <cell r="BJ26">
            <v>0</v>
          </cell>
        </row>
        <row r="28">
          <cell r="BJ28">
            <v>0</v>
          </cell>
        </row>
        <row r="30">
          <cell r="BJ30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</row>
        <row r="35">
          <cell r="BJ35">
            <v>0</v>
          </cell>
        </row>
        <row r="36">
          <cell r="BJ36">
            <v>0</v>
          </cell>
        </row>
        <row r="37">
          <cell r="BJ37">
            <v>40</v>
          </cell>
        </row>
        <row r="38">
          <cell r="BJ38">
            <v>0</v>
          </cell>
        </row>
        <row r="39">
          <cell r="BJ39">
            <v>0</v>
          </cell>
        </row>
        <row r="40">
          <cell r="BJ40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120</v>
          </cell>
        </row>
        <row r="43">
          <cell r="BJ43">
            <v>0</v>
          </cell>
        </row>
        <row r="44">
          <cell r="BJ44">
            <v>255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  <cell r="CF46">
            <v>0</v>
          </cell>
        </row>
        <row r="48">
          <cell r="BJ48">
            <v>0</v>
          </cell>
          <cell r="CF48">
            <v>0</v>
          </cell>
        </row>
        <row r="49">
          <cell r="BJ49">
            <v>25</v>
          </cell>
        </row>
        <row r="51">
          <cell r="BJ51">
            <v>23.88</v>
          </cell>
        </row>
        <row r="53">
          <cell r="BJ53">
            <v>0</v>
          </cell>
          <cell r="CF53">
            <v>0</v>
          </cell>
        </row>
        <row r="55">
          <cell r="BJ55">
            <v>11</v>
          </cell>
          <cell r="CF55">
            <v>12.1</v>
          </cell>
        </row>
        <row r="56">
          <cell r="CF56">
            <v>27</v>
          </cell>
        </row>
        <row r="58">
          <cell r="BJ58">
            <v>33</v>
          </cell>
        </row>
        <row r="59">
          <cell r="BJ59">
            <v>3.6</v>
          </cell>
          <cell r="CF59">
            <v>3.6</v>
          </cell>
        </row>
        <row r="60">
          <cell r="BJ60">
            <v>76.5</v>
          </cell>
          <cell r="CF60">
            <v>85.1</v>
          </cell>
        </row>
        <row r="61">
          <cell r="BJ61">
            <v>0</v>
          </cell>
        </row>
        <row r="62">
          <cell r="BJ62">
            <v>0</v>
          </cell>
        </row>
        <row r="63">
          <cell r="BJ63">
            <v>0</v>
          </cell>
          <cell r="CF63">
            <v>0</v>
          </cell>
        </row>
        <row r="64">
          <cell r="BJ64">
            <v>0</v>
          </cell>
        </row>
        <row r="66">
          <cell r="BJ66">
            <v>17.600000000000001</v>
          </cell>
        </row>
        <row r="67">
          <cell r="BJ67">
            <v>0</v>
          </cell>
        </row>
        <row r="69">
          <cell r="BJ69">
            <v>0</v>
          </cell>
          <cell r="CF69">
            <v>0</v>
          </cell>
        </row>
        <row r="71">
          <cell r="BJ71">
            <v>200</v>
          </cell>
        </row>
        <row r="73">
          <cell r="BJ73">
            <v>0</v>
          </cell>
          <cell r="CF73">
            <v>0</v>
          </cell>
        </row>
        <row r="74">
          <cell r="CF74">
            <v>10</v>
          </cell>
        </row>
        <row r="75">
          <cell r="CF75">
            <v>26.6</v>
          </cell>
        </row>
        <row r="76">
          <cell r="BJ76">
            <v>0</v>
          </cell>
          <cell r="CF76">
            <v>0</v>
          </cell>
        </row>
        <row r="77">
          <cell r="CF77">
            <v>36.5</v>
          </cell>
        </row>
        <row r="78">
          <cell r="BJ78">
            <v>7.2</v>
          </cell>
        </row>
        <row r="79">
          <cell r="CF79">
            <v>114.4</v>
          </cell>
        </row>
        <row r="82">
          <cell r="BJ82">
            <v>0</v>
          </cell>
          <cell r="CF82">
            <v>0</v>
          </cell>
        </row>
        <row r="83">
          <cell r="BJ83">
            <v>0</v>
          </cell>
          <cell r="CF83">
            <v>0</v>
          </cell>
        </row>
        <row r="84">
          <cell r="BJ84">
            <v>0</v>
          </cell>
          <cell r="CF84">
            <v>0</v>
          </cell>
        </row>
        <row r="85">
          <cell r="BJ85">
            <v>0</v>
          </cell>
          <cell r="CF85">
            <v>0</v>
          </cell>
        </row>
        <row r="86">
          <cell r="BJ86">
            <v>0</v>
          </cell>
          <cell r="CF86">
            <v>0</v>
          </cell>
        </row>
        <row r="87">
          <cell r="BJ87">
            <v>0</v>
          </cell>
          <cell r="CF87">
            <v>0</v>
          </cell>
        </row>
        <row r="88">
          <cell r="BJ88">
            <v>0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  <row r="92">
          <cell r="BJ92">
            <v>0</v>
          </cell>
          <cell r="CF9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10" zoomScaleNormal="100" workbookViewId="0">
      <selection activeCell="E10" sqref="E10"/>
    </sheetView>
  </sheetViews>
  <sheetFormatPr defaultRowHeight="15"/>
  <cols>
    <col min="3" max="3" width="4.140625" customWidth="1"/>
    <col min="4" max="4" width="9.140625" hidden="1" customWidth="1"/>
    <col min="5" max="5" width="32.5703125" customWidth="1"/>
    <col min="6" max="6" width="17.140625" customWidth="1"/>
    <col min="7" max="7" width="7.42578125" customWidth="1"/>
    <col min="8" max="8" width="6.42578125" customWidth="1"/>
    <col min="9" max="9" width="6.5703125" customWidth="1"/>
    <col min="10" max="10" width="7.5703125" customWidth="1"/>
    <col min="12" max="12" width="18.42578125" customWidth="1"/>
  </cols>
  <sheetData>
    <row r="1" spans="1:15" ht="20.25">
      <c r="A1" s="68"/>
      <c r="B1" s="68"/>
      <c r="C1" s="68"/>
      <c r="D1" s="68"/>
      <c r="E1" s="68"/>
      <c r="F1" s="68"/>
      <c r="K1" s="494" t="s">
        <v>10</v>
      </c>
      <c r="L1" s="494"/>
      <c r="M1" s="494"/>
      <c r="N1" s="494"/>
      <c r="O1" s="68"/>
    </row>
    <row r="2" spans="1:15" ht="21" customHeight="1">
      <c r="A2" s="495" t="s">
        <v>115</v>
      </c>
      <c r="B2" s="495"/>
      <c r="C2" s="495"/>
      <c r="D2" s="495"/>
      <c r="E2" s="495"/>
      <c r="F2" s="496"/>
      <c r="G2" s="496"/>
      <c r="H2" s="496"/>
      <c r="I2" s="496"/>
      <c r="J2" s="496"/>
      <c r="K2" s="494" t="s">
        <v>96</v>
      </c>
      <c r="L2" s="494"/>
      <c r="M2" s="494"/>
      <c r="N2" s="494"/>
      <c r="O2" s="68"/>
    </row>
    <row r="3" spans="1:15" ht="20.100000000000001" customHeight="1">
      <c r="A3" s="495" t="s">
        <v>301</v>
      </c>
      <c r="B3" s="495"/>
      <c r="C3" s="495"/>
      <c r="D3" s="495"/>
      <c r="E3" s="495"/>
      <c r="F3" s="497"/>
      <c r="G3" s="497"/>
      <c r="H3" s="497"/>
      <c r="I3" s="497"/>
      <c r="J3" s="497"/>
      <c r="K3" s="494" t="s">
        <v>97</v>
      </c>
      <c r="L3" s="494"/>
      <c r="M3" s="494"/>
      <c r="N3" s="494"/>
      <c r="O3" s="68"/>
    </row>
    <row r="4" spans="1:15" ht="17.25" customHeight="1">
      <c r="A4" s="495"/>
      <c r="B4" s="495"/>
      <c r="C4" s="495"/>
      <c r="D4" s="495"/>
      <c r="E4" s="495"/>
      <c r="F4" s="119"/>
      <c r="G4" s="119"/>
      <c r="H4" s="119"/>
      <c r="I4" s="119"/>
      <c r="J4" s="119"/>
      <c r="K4" s="135"/>
      <c r="L4" s="135"/>
      <c r="M4" s="135"/>
      <c r="N4" s="135"/>
      <c r="O4" s="68"/>
    </row>
    <row r="5" spans="1:15" ht="20.100000000000001" customHeight="1">
      <c r="A5" s="498" t="s">
        <v>116</v>
      </c>
      <c r="B5" s="498"/>
      <c r="C5" s="498"/>
      <c r="D5" s="498"/>
      <c r="E5" s="498"/>
      <c r="F5" s="69"/>
      <c r="K5" s="494" t="s">
        <v>117</v>
      </c>
      <c r="L5" s="494"/>
      <c r="M5" s="494"/>
      <c r="N5" s="494"/>
      <c r="O5" s="494"/>
    </row>
    <row r="6" spans="1:15" ht="20.100000000000001" customHeight="1">
      <c r="A6" s="494" t="s">
        <v>259</v>
      </c>
      <c r="B6" s="494"/>
      <c r="C6" s="494"/>
      <c r="D6" s="494"/>
      <c r="E6" s="494"/>
      <c r="F6" s="499"/>
      <c r="G6" s="499"/>
      <c r="H6" s="499"/>
      <c r="I6" s="499"/>
      <c r="J6" s="118"/>
      <c r="K6" s="500" t="s">
        <v>259</v>
      </c>
      <c r="L6" s="500"/>
      <c r="M6" s="500"/>
      <c r="N6" s="500"/>
      <c r="O6" s="68"/>
    </row>
    <row r="7" spans="1:15" ht="18" customHeight="1">
      <c r="A7" s="501"/>
      <c r="B7" s="501"/>
      <c r="C7" s="141"/>
      <c r="D7" s="68"/>
      <c r="E7" s="68"/>
      <c r="F7" s="502"/>
      <c r="G7" s="502"/>
      <c r="H7" s="502"/>
      <c r="I7" s="502"/>
      <c r="K7" s="501"/>
      <c r="L7" s="501"/>
      <c r="M7" s="501"/>
      <c r="N7" s="501"/>
      <c r="O7" s="68"/>
    </row>
    <row r="8" spans="1:15" ht="18" customHeight="1">
      <c r="A8" s="128"/>
      <c r="B8" s="128"/>
      <c r="C8" s="128"/>
      <c r="D8" s="68"/>
      <c r="E8" s="68"/>
      <c r="F8" s="129"/>
      <c r="G8" s="129"/>
      <c r="H8" s="129"/>
      <c r="I8" s="129"/>
      <c r="K8" s="128"/>
      <c r="L8" s="128"/>
      <c r="M8" s="128"/>
      <c r="N8" s="128"/>
      <c r="O8" s="68"/>
    </row>
    <row r="9" spans="1:15" ht="18" customHeight="1">
      <c r="A9" s="128"/>
      <c r="B9" s="128"/>
      <c r="C9" s="128"/>
      <c r="D9" s="68"/>
      <c r="E9" s="68"/>
      <c r="F9" s="129"/>
      <c r="G9" s="129"/>
      <c r="H9" s="129"/>
      <c r="I9" s="129"/>
      <c r="K9" s="128"/>
      <c r="L9" s="128"/>
      <c r="M9" s="128"/>
      <c r="N9" s="128"/>
      <c r="O9" s="68"/>
    </row>
    <row r="10" spans="1:15" ht="18" customHeight="1">
      <c r="A10" s="128"/>
      <c r="B10" s="128"/>
      <c r="C10" s="128"/>
      <c r="D10" s="68"/>
      <c r="E10" s="68"/>
      <c r="F10" s="129"/>
      <c r="G10" s="129"/>
      <c r="H10" s="129"/>
      <c r="I10" s="129"/>
      <c r="K10" s="128"/>
      <c r="L10" s="128"/>
      <c r="M10" s="128"/>
      <c r="N10" s="128"/>
      <c r="O10" s="68"/>
    </row>
    <row r="11" spans="1:15" ht="18" customHeight="1">
      <c r="A11" s="128"/>
      <c r="B11" s="128"/>
      <c r="C11" s="128"/>
      <c r="D11" s="68"/>
      <c r="E11" s="68"/>
      <c r="F11" s="129"/>
      <c r="G11" s="129"/>
      <c r="H11" s="129"/>
      <c r="I11" s="129"/>
      <c r="K11" s="128"/>
      <c r="L11" s="128"/>
      <c r="M11" s="128"/>
      <c r="N11" s="128"/>
      <c r="O11" s="68"/>
    </row>
    <row r="12" spans="1:15" ht="18" customHeight="1">
      <c r="A12" s="128"/>
      <c r="B12" s="128"/>
      <c r="C12" s="128"/>
      <c r="D12" s="68"/>
      <c r="E12" s="68"/>
      <c r="F12" s="129"/>
      <c r="G12" s="129"/>
      <c r="H12" s="129"/>
      <c r="I12" s="129"/>
      <c r="K12" s="128"/>
      <c r="L12" s="128"/>
      <c r="M12" s="128"/>
      <c r="N12" s="128"/>
      <c r="O12" s="68"/>
    </row>
    <row r="13" spans="1:15" ht="18" customHeight="1">
      <c r="A13" s="128"/>
      <c r="B13" s="128"/>
      <c r="C13" s="128"/>
      <c r="D13" s="68"/>
      <c r="E13" s="68"/>
      <c r="F13" s="129"/>
      <c r="G13" s="129"/>
      <c r="H13" s="129"/>
      <c r="I13" s="129"/>
      <c r="K13" s="128"/>
      <c r="L13" s="128"/>
      <c r="M13" s="128"/>
      <c r="N13" s="128"/>
      <c r="O13" s="68"/>
    </row>
    <row r="14" spans="1:15" ht="18" customHeight="1">
      <c r="A14" s="128"/>
      <c r="B14" s="128"/>
      <c r="C14" s="128"/>
      <c r="D14" s="68"/>
      <c r="E14" s="68"/>
      <c r="F14" s="129"/>
      <c r="G14" s="129"/>
      <c r="H14" s="129"/>
      <c r="I14" s="129"/>
      <c r="K14" s="128"/>
      <c r="L14" s="128"/>
      <c r="M14" s="128"/>
      <c r="N14" s="128"/>
      <c r="O14" s="68"/>
    </row>
    <row r="15" spans="1:15" ht="18" customHeight="1">
      <c r="A15" s="128"/>
      <c r="B15" s="128"/>
      <c r="C15" s="128"/>
      <c r="D15" s="68"/>
      <c r="E15" s="68"/>
      <c r="F15" s="129"/>
      <c r="G15" s="129"/>
      <c r="H15" s="129"/>
      <c r="I15" s="129"/>
      <c r="K15" s="128"/>
      <c r="L15" s="128"/>
      <c r="M15" s="128"/>
      <c r="N15" s="128"/>
      <c r="O15" s="68"/>
    </row>
    <row r="16" spans="1:15" ht="18" customHeight="1">
      <c r="A16" s="128"/>
      <c r="B16" s="128"/>
      <c r="C16" s="128"/>
      <c r="D16" s="68"/>
      <c r="E16" s="68"/>
      <c r="F16" s="129"/>
      <c r="G16" s="129"/>
      <c r="H16" s="129"/>
      <c r="I16" s="129"/>
      <c r="K16" s="128"/>
      <c r="L16" s="128"/>
      <c r="M16" s="128"/>
      <c r="N16" s="128"/>
      <c r="O16" s="68"/>
    </row>
    <row r="17" spans="1:15" ht="18" customHeight="1">
      <c r="A17" s="128"/>
      <c r="B17" s="128"/>
      <c r="C17" s="128"/>
      <c r="D17" s="68"/>
      <c r="E17" s="68"/>
      <c r="F17" s="129"/>
      <c r="G17" s="129"/>
      <c r="H17" s="129"/>
      <c r="I17" s="129"/>
      <c r="K17" s="128"/>
      <c r="L17" s="128"/>
      <c r="M17" s="128"/>
      <c r="N17" s="128"/>
      <c r="O17" s="68"/>
    </row>
    <row r="18" spans="1:15" ht="18" customHeight="1">
      <c r="A18" s="128"/>
      <c r="B18" s="128"/>
      <c r="C18" s="128"/>
      <c r="D18" s="68"/>
      <c r="E18" s="68"/>
      <c r="F18" s="129"/>
      <c r="G18" s="129"/>
      <c r="H18" s="129"/>
      <c r="I18" s="129"/>
      <c r="K18" s="128"/>
      <c r="L18" s="128"/>
      <c r="M18" s="128"/>
      <c r="N18" s="128"/>
      <c r="O18" s="68"/>
    </row>
    <row r="19" spans="1:15" ht="18" customHeight="1">
      <c r="A19" s="128"/>
      <c r="B19" s="128"/>
      <c r="C19" s="128"/>
      <c r="D19" s="68"/>
      <c r="E19" s="68"/>
      <c r="F19" s="129"/>
      <c r="G19" s="129"/>
      <c r="H19" s="129"/>
      <c r="I19" s="129"/>
      <c r="K19" s="128"/>
      <c r="L19" s="128"/>
      <c r="M19" s="128"/>
      <c r="N19" s="128"/>
      <c r="O19" s="68"/>
    </row>
    <row r="20" spans="1:15" ht="18" customHeight="1">
      <c r="A20" s="128"/>
      <c r="B20" s="128"/>
      <c r="C20" s="128"/>
      <c r="D20" s="68"/>
      <c r="E20" s="68"/>
      <c r="F20" s="129"/>
      <c r="G20" s="129"/>
      <c r="H20" s="129"/>
      <c r="I20" s="129"/>
      <c r="K20" s="128"/>
      <c r="L20" s="128"/>
      <c r="M20" s="128"/>
      <c r="N20" s="128"/>
      <c r="O20" s="68"/>
    </row>
    <row r="21" spans="1:15" ht="18" customHeight="1">
      <c r="A21" s="128"/>
      <c r="B21" s="128"/>
      <c r="C21" s="128"/>
      <c r="D21" s="68"/>
      <c r="E21" s="68"/>
      <c r="F21" s="129"/>
      <c r="G21" s="129"/>
      <c r="H21" s="129"/>
      <c r="I21" s="129"/>
      <c r="K21" s="128"/>
      <c r="L21" s="128"/>
      <c r="M21" s="128"/>
      <c r="N21" s="128"/>
      <c r="O21" s="68"/>
    </row>
    <row r="22" spans="1:15" ht="18" customHeight="1">
      <c r="A22" s="128"/>
      <c r="B22" s="128"/>
      <c r="C22" s="128"/>
      <c r="D22" s="68"/>
      <c r="E22" s="68"/>
      <c r="F22" s="129"/>
      <c r="G22" s="129"/>
      <c r="H22" s="129"/>
      <c r="I22" s="129"/>
      <c r="K22" s="128"/>
      <c r="L22" s="128"/>
      <c r="M22" s="128"/>
      <c r="N22" s="128"/>
      <c r="O22" s="68"/>
    </row>
    <row r="23" spans="1:15" ht="18" customHeight="1">
      <c r="A23" s="128"/>
      <c r="B23" s="128"/>
      <c r="C23" s="128"/>
      <c r="D23" s="68"/>
      <c r="E23" s="68"/>
      <c r="F23" s="129"/>
      <c r="G23" s="129"/>
      <c r="H23" s="129"/>
      <c r="I23" s="129"/>
      <c r="K23" s="128"/>
      <c r="L23" s="128"/>
      <c r="M23" s="128"/>
      <c r="N23" s="128"/>
      <c r="O23" s="68"/>
    </row>
    <row r="24" spans="1:15" ht="18" customHeight="1">
      <c r="A24" s="128"/>
      <c r="B24" s="128"/>
      <c r="C24" s="128"/>
      <c r="D24" s="68"/>
      <c r="E24" s="68"/>
      <c r="F24" s="129"/>
      <c r="G24" s="129"/>
      <c r="H24" s="129"/>
      <c r="I24" s="129"/>
      <c r="K24" s="128"/>
      <c r="L24" s="128"/>
      <c r="M24" s="128"/>
      <c r="N24" s="128"/>
      <c r="O24" s="68"/>
    </row>
    <row r="25" spans="1:15" ht="18" customHeight="1">
      <c r="A25" s="128"/>
      <c r="B25" s="128"/>
      <c r="C25" s="128"/>
      <c r="D25" s="68"/>
      <c r="E25" s="68"/>
      <c r="F25" s="129"/>
      <c r="G25" s="129"/>
      <c r="H25" s="129"/>
      <c r="I25" s="129"/>
      <c r="K25" s="128"/>
      <c r="L25" s="128"/>
      <c r="M25" s="128"/>
      <c r="N25" s="128"/>
      <c r="O25" s="68"/>
    </row>
    <row r="26" spans="1:15" ht="12.75" customHeight="1">
      <c r="B26" s="69"/>
      <c r="C26" s="69"/>
      <c r="D26" s="69"/>
      <c r="E26" s="69"/>
      <c r="F26" s="69"/>
      <c r="K26" s="505"/>
      <c r="L26" s="505"/>
      <c r="M26" s="505"/>
      <c r="N26" s="505"/>
    </row>
    <row r="27" spans="1:15" hidden="1">
      <c r="A27" s="497"/>
      <c r="B27" s="497"/>
      <c r="C27" s="497"/>
      <c r="D27" s="497"/>
      <c r="E27" s="69"/>
    </row>
    <row r="28" spans="1:15" ht="37.5" customHeight="1">
      <c r="A28" s="506"/>
      <c r="B28" s="506"/>
      <c r="C28" s="506"/>
      <c r="D28" s="506"/>
      <c r="E28" s="504" t="s">
        <v>11</v>
      </c>
      <c r="F28" s="504"/>
      <c r="G28" s="504"/>
      <c r="H28" s="504"/>
      <c r="I28" s="504"/>
      <c r="J28" s="504"/>
      <c r="K28" s="504"/>
      <c r="L28" s="504"/>
      <c r="M28" s="132"/>
    </row>
    <row r="29" spans="1:15" ht="14.25" customHeight="1">
      <c r="A29" s="507"/>
      <c r="B29" s="507"/>
      <c r="C29" s="507"/>
      <c r="D29" s="507"/>
      <c r="E29" s="507"/>
      <c r="F29" s="132"/>
      <c r="G29" s="132"/>
      <c r="H29" s="132"/>
      <c r="I29" s="132"/>
      <c r="J29" s="132"/>
      <c r="K29" s="132"/>
      <c r="L29" s="132"/>
      <c r="M29" s="132"/>
    </row>
    <row r="30" spans="1:15" ht="30.75" customHeight="1">
      <c r="A30" s="503"/>
      <c r="B30" s="503"/>
      <c r="C30" s="503"/>
      <c r="D30" s="503"/>
      <c r="E30" s="504" t="s">
        <v>12</v>
      </c>
      <c r="F30" s="504"/>
      <c r="G30" s="504"/>
      <c r="H30" s="504"/>
      <c r="I30" s="504"/>
      <c r="J30" s="504"/>
      <c r="K30" s="504"/>
      <c r="L30" s="504"/>
      <c r="M30" s="132"/>
    </row>
    <row r="31" spans="1:15" ht="21" customHeight="1">
      <c r="A31" s="504"/>
      <c r="B31" s="504"/>
      <c r="C31" s="133"/>
      <c r="D31" s="134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5" ht="39.75" customHeight="1">
      <c r="A32" s="507"/>
      <c r="B32" s="507"/>
      <c r="C32" s="507"/>
      <c r="D32" s="507"/>
      <c r="E32" s="504" t="s">
        <v>13</v>
      </c>
      <c r="F32" s="504"/>
      <c r="G32" s="504"/>
      <c r="H32" s="504"/>
      <c r="I32" s="504"/>
      <c r="J32" s="504"/>
      <c r="K32" s="504"/>
      <c r="L32" s="504"/>
      <c r="M32" s="132"/>
    </row>
    <row r="33" spans="1:14" ht="20.25" customHeight="1">
      <c r="A33" s="497"/>
      <c r="B33" s="497"/>
      <c r="C33" s="497"/>
      <c r="D33" s="497"/>
    </row>
    <row r="34" spans="1:14" ht="22.5" customHeight="1">
      <c r="A34" s="496"/>
      <c r="B34" s="496"/>
      <c r="C34" s="496"/>
      <c r="D34" s="496"/>
      <c r="E34" s="508" t="s">
        <v>244</v>
      </c>
      <c r="F34" s="508"/>
      <c r="G34" s="508"/>
      <c r="H34" s="508"/>
      <c r="I34" s="508"/>
      <c r="J34" s="508"/>
      <c r="K34" s="508"/>
      <c r="L34" s="508"/>
    </row>
    <row r="35" spans="1:14" ht="18.75" customHeight="1">
      <c r="A35" s="505"/>
      <c r="B35" s="505"/>
      <c r="C35" s="505"/>
      <c r="D35" s="505"/>
      <c r="E35" s="136"/>
      <c r="F35" s="131"/>
      <c r="G35" s="131"/>
      <c r="H35" s="131"/>
      <c r="I35" s="131"/>
      <c r="J35" s="131"/>
      <c r="K35" s="131"/>
      <c r="L35" s="131"/>
    </row>
    <row r="36" spans="1:14" ht="25.5" customHeight="1">
      <c r="A36" s="497"/>
      <c r="B36" s="497"/>
      <c r="C36" s="497"/>
      <c r="D36" s="497"/>
      <c r="E36" s="509" t="s">
        <v>260</v>
      </c>
      <c r="F36" s="509"/>
      <c r="G36" s="509"/>
      <c r="H36" s="509"/>
      <c r="I36" s="509"/>
      <c r="J36" s="509"/>
      <c r="K36" s="509"/>
      <c r="L36" s="509"/>
    </row>
    <row r="37" spans="1:14">
      <c r="A37" s="505"/>
      <c r="B37" s="505"/>
      <c r="C37" s="505"/>
      <c r="D37" s="505"/>
    </row>
    <row r="38" spans="1:14" ht="18.75" customHeight="1">
      <c r="A38" s="497"/>
      <c r="B38" s="497"/>
      <c r="C38" s="497"/>
      <c r="D38" s="497"/>
      <c r="E38" s="511"/>
      <c r="F38" s="511"/>
      <c r="G38" s="511"/>
      <c r="H38" s="511"/>
      <c r="J38" s="496"/>
      <c r="K38" s="496"/>
      <c r="L38" s="496"/>
      <c r="M38" s="496"/>
    </row>
    <row r="39" spans="1:14">
      <c r="A39" s="496"/>
      <c r="B39" s="496"/>
      <c r="C39" s="496"/>
      <c r="D39" s="496"/>
      <c r="E39" s="496"/>
      <c r="F39" s="496"/>
      <c r="G39" s="496"/>
      <c r="H39" s="496"/>
      <c r="J39" s="496"/>
      <c r="K39" s="496"/>
      <c r="L39" s="496"/>
      <c r="M39" s="496"/>
    </row>
    <row r="40" spans="1:14">
      <c r="A40" s="505"/>
      <c r="B40" s="505"/>
      <c r="C40" s="505"/>
      <c r="D40" s="505"/>
      <c r="E40" s="497"/>
      <c r="F40" s="497"/>
      <c r="G40" s="497"/>
      <c r="H40" s="497"/>
      <c r="J40" s="497"/>
      <c r="K40" s="497"/>
      <c r="L40" s="497"/>
      <c r="M40" s="497"/>
    </row>
    <row r="41" spans="1:14">
      <c r="A41" s="497"/>
      <c r="B41" s="497"/>
      <c r="C41" s="497"/>
      <c r="D41" s="497"/>
      <c r="E41" s="497"/>
      <c r="F41" s="497"/>
      <c r="G41" s="497"/>
      <c r="H41" s="497"/>
      <c r="J41" s="497"/>
      <c r="K41" s="497"/>
      <c r="L41" s="497"/>
      <c r="M41" s="497"/>
    </row>
    <row r="42" spans="1:14" ht="16.5" customHeight="1">
      <c r="A42" s="496"/>
      <c r="B42" s="496"/>
      <c r="C42" s="496"/>
      <c r="D42" s="496"/>
      <c r="E42" s="496"/>
      <c r="F42" s="496"/>
      <c r="G42" s="496"/>
      <c r="H42" s="496"/>
      <c r="J42" s="496"/>
      <c r="K42" s="496"/>
      <c r="L42" s="496"/>
      <c r="M42" s="496"/>
    </row>
    <row r="43" spans="1:14" ht="19.5" customHeight="1">
      <c r="A43" s="496"/>
      <c r="B43" s="496"/>
      <c r="C43" s="496"/>
      <c r="D43" s="496"/>
      <c r="E43" s="497"/>
      <c r="F43" s="497"/>
      <c r="G43" s="497"/>
      <c r="H43" s="497"/>
      <c r="J43" s="497"/>
      <c r="K43" s="497"/>
      <c r="L43" s="497"/>
      <c r="M43" s="497"/>
    </row>
    <row r="44" spans="1:14" ht="15.75">
      <c r="A44" s="505"/>
      <c r="B44" s="505"/>
      <c r="C44" s="505"/>
      <c r="D44" s="505"/>
      <c r="E44" s="497"/>
      <c r="F44" s="497"/>
      <c r="G44" s="497"/>
      <c r="H44" s="497"/>
      <c r="I44" s="70"/>
      <c r="J44" s="497"/>
      <c r="K44" s="497"/>
      <c r="L44" s="497"/>
      <c r="M44" s="497"/>
    </row>
    <row r="45" spans="1:14" ht="15.75">
      <c r="A45" s="497"/>
      <c r="B45" s="497"/>
      <c r="C45" s="497"/>
      <c r="D45" s="497"/>
      <c r="E45" s="70"/>
      <c r="F45" s="70"/>
      <c r="G45" s="510"/>
      <c r="H45" s="510"/>
      <c r="I45" s="510"/>
      <c r="J45" s="510"/>
      <c r="K45" s="70"/>
      <c r="L45" s="70"/>
    </row>
    <row r="46" spans="1:14" ht="15.75">
      <c r="G46" s="70"/>
      <c r="H46" s="70"/>
      <c r="I46" s="70"/>
      <c r="J46" s="70"/>
      <c r="K46" s="70"/>
      <c r="L46" s="70"/>
      <c r="M46" s="70"/>
      <c r="N46" s="70"/>
    </row>
    <row r="69" spans="7:11">
      <c r="G69" s="505" t="s">
        <v>14</v>
      </c>
      <c r="H69" s="505"/>
      <c r="I69" s="505"/>
      <c r="J69" s="505"/>
      <c r="K69" s="505"/>
    </row>
  </sheetData>
  <mergeCells count="57">
    <mergeCell ref="A35:D35"/>
    <mergeCell ref="A36:D36"/>
    <mergeCell ref="E36:L36"/>
    <mergeCell ref="A37:D37"/>
    <mergeCell ref="A38:D38"/>
    <mergeCell ref="E38:H38"/>
    <mergeCell ref="J38:M38"/>
    <mergeCell ref="J44:M44"/>
    <mergeCell ref="A45:D45"/>
    <mergeCell ref="A42:D42"/>
    <mergeCell ref="E42:H42"/>
    <mergeCell ref="J42:M42"/>
    <mergeCell ref="A43:D43"/>
    <mergeCell ref="E43:H43"/>
    <mergeCell ref="J43:M43"/>
    <mergeCell ref="A44:D44"/>
    <mergeCell ref="E44:H44"/>
    <mergeCell ref="J41:M41"/>
    <mergeCell ref="A39:D39"/>
    <mergeCell ref="E39:H39"/>
    <mergeCell ref="J39:M39"/>
    <mergeCell ref="A40:D40"/>
    <mergeCell ref="E40:H40"/>
    <mergeCell ref="J40:M40"/>
    <mergeCell ref="A41:D41"/>
    <mergeCell ref="E41:H41"/>
    <mergeCell ref="E32:L32"/>
    <mergeCell ref="A33:D33"/>
    <mergeCell ref="A34:D34"/>
    <mergeCell ref="E34:L34"/>
    <mergeCell ref="A27:D27"/>
    <mergeCell ref="A28:D28"/>
    <mergeCell ref="E28:L28"/>
    <mergeCell ref="A29:E29"/>
    <mergeCell ref="A31:B31"/>
    <mergeCell ref="A32:D32"/>
    <mergeCell ref="K1:N1"/>
    <mergeCell ref="F2:J2"/>
    <mergeCell ref="K2:N2"/>
    <mergeCell ref="F3:J3"/>
    <mergeCell ref="K3:N3"/>
    <mergeCell ref="G69:K69"/>
    <mergeCell ref="K5:O5"/>
    <mergeCell ref="A2:E2"/>
    <mergeCell ref="A3:E3"/>
    <mergeCell ref="A4:E4"/>
    <mergeCell ref="A5:E5"/>
    <mergeCell ref="A6:E6"/>
    <mergeCell ref="K6:N6"/>
    <mergeCell ref="G45:J45"/>
    <mergeCell ref="A30:D30"/>
    <mergeCell ref="E30:L30"/>
    <mergeCell ref="F6:I6"/>
    <mergeCell ref="A7:B7"/>
    <mergeCell ref="F7:I7"/>
    <mergeCell ref="K7:N7"/>
    <mergeCell ref="K26:N2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9"/>
  <sheetViews>
    <sheetView workbookViewId="0">
      <pane ySplit="6" topLeftCell="A19" activePane="bottomLeft" state="frozen"/>
      <selection pane="bottomLeft" activeCell="E36" sqref="E36"/>
    </sheetView>
  </sheetViews>
  <sheetFormatPr defaultRowHeight="15"/>
  <cols>
    <col min="1" max="1" width="11.85546875" customWidth="1"/>
    <col min="2" max="2" width="43.28515625" customWidth="1"/>
    <col min="3" max="3" width="9.7109375" customWidth="1"/>
    <col min="7" max="7" width="12.85546875" customWidth="1"/>
    <col min="11" max="11" width="7.85546875" customWidth="1"/>
  </cols>
  <sheetData>
    <row r="1" spans="1:17" ht="18.75">
      <c r="A1" s="515"/>
      <c r="B1" s="515"/>
      <c r="C1" s="515"/>
      <c r="D1" s="515"/>
      <c r="E1" s="515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</row>
    <row r="2" spans="1:17" ht="18.75">
      <c r="A2" s="515" t="s">
        <v>101</v>
      </c>
      <c r="B2" s="515"/>
      <c r="C2" s="515"/>
      <c r="D2" s="515"/>
      <c r="E2" s="515"/>
      <c r="F2" s="41"/>
      <c r="G2" s="41"/>
      <c r="H2" s="41"/>
      <c r="I2" s="42"/>
      <c r="J2" s="42"/>
      <c r="K2" s="42"/>
      <c r="L2" s="42"/>
      <c r="M2" s="42"/>
      <c r="N2" s="42"/>
      <c r="O2" s="42"/>
      <c r="P2" s="42"/>
      <c r="Q2" s="42"/>
    </row>
    <row r="3" spans="1:17" ht="18.75">
      <c r="A3" s="126" t="s">
        <v>102</v>
      </c>
      <c r="B3" s="126"/>
      <c r="C3" s="126"/>
      <c r="D3" s="126"/>
      <c r="E3" s="126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</row>
    <row r="4" spans="1:17" ht="19.5" thickBot="1">
      <c r="A4" s="43" t="s">
        <v>134</v>
      </c>
      <c r="B4" s="43"/>
      <c r="C4" s="43"/>
      <c r="D4" s="43"/>
      <c r="E4" s="43"/>
      <c r="F4" s="41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</row>
    <row r="5" spans="1:17" ht="33" customHeight="1" thickBot="1">
      <c r="A5" s="518" t="s">
        <v>0</v>
      </c>
      <c r="B5" s="513" t="s">
        <v>100</v>
      </c>
      <c r="C5" s="513" t="s">
        <v>2</v>
      </c>
      <c r="D5" s="516" t="s">
        <v>3</v>
      </c>
      <c r="E5" s="516"/>
      <c r="F5" s="517"/>
      <c r="G5" s="513" t="s">
        <v>7</v>
      </c>
    </row>
    <row r="6" spans="1:17" ht="23.25" customHeight="1" thickBot="1">
      <c r="A6" s="519"/>
      <c r="B6" s="514"/>
      <c r="C6" s="514"/>
      <c r="D6" s="44" t="s">
        <v>4</v>
      </c>
      <c r="E6" s="45" t="s">
        <v>5</v>
      </c>
      <c r="F6" s="44" t="s">
        <v>6</v>
      </c>
      <c r="G6" s="514"/>
    </row>
    <row r="7" spans="1:17" ht="24" customHeight="1" thickBot="1">
      <c r="A7" s="46"/>
      <c r="B7" s="47" t="s">
        <v>15</v>
      </c>
      <c r="C7" s="46"/>
      <c r="D7" s="48"/>
      <c r="E7" s="46"/>
      <c r="F7" s="48"/>
      <c r="G7" s="46"/>
    </row>
    <row r="8" spans="1:17" ht="15.75" thickBot="1">
      <c r="A8" s="35">
        <v>1</v>
      </c>
      <c r="B8" s="49" t="s">
        <v>261</v>
      </c>
      <c r="C8" s="35">
        <v>23.5</v>
      </c>
      <c r="D8" s="147">
        <v>1.5</v>
      </c>
      <c r="E8" s="122">
        <v>3</v>
      </c>
      <c r="F8" s="148">
        <v>9.1999999999999993</v>
      </c>
      <c r="G8" s="122">
        <f>(F8+D8)*4+E8*9</f>
        <v>69.8</v>
      </c>
    </row>
    <row r="9" spans="1:17" ht="15.75" thickBot="1">
      <c r="A9" s="35" t="s">
        <v>147</v>
      </c>
      <c r="B9" s="66" t="s">
        <v>262</v>
      </c>
      <c r="C9" s="35">
        <v>210</v>
      </c>
      <c r="D9" s="147">
        <v>5.2</v>
      </c>
      <c r="E9" s="122">
        <v>6.6</v>
      </c>
      <c r="F9" s="148">
        <v>27.6</v>
      </c>
      <c r="G9" s="122">
        <f>(F9+D9)*4+E9*9</f>
        <v>190.60000000000002</v>
      </c>
    </row>
    <row r="10" spans="1:17" ht="15.75" thickBot="1">
      <c r="A10" s="50">
        <v>692</v>
      </c>
      <c r="B10" s="51" t="s">
        <v>30</v>
      </c>
      <c r="C10" s="50">
        <v>200</v>
      </c>
      <c r="D10" s="149">
        <v>4.0999999999999996</v>
      </c>
      <c r="E10" s="150">
        <v>6.2</v>
      </c>
      <c r="F10" s="149">
        <v>25.3</v>
      </c>
      <c r="G10" s="122">
        <f>(F10+D10)*4+E10*9</f>
        <v>173.4</v>
      </c>
    </row>
    <row r="11" spans="1:17">
      <c r="A11" s="52" t="s">
        <v>31</v>
      </c>
      <c r="B11" s="53" t="s">
        <v>32</v>
      </c>
      <c r="C11" s="54">
        <v>40</v>
      </c>
      <c r="D11" s="151">
        <v>2.52</v>
      </c>
      <c r="E11" s="152">
        <v>0.68</v>
      </c>
      <c r="F11" s="151">
        <v>16.600000000000001</v>
      </c>
      <c r="G11" s="150">
        <f>(F11+D11)*4+E11*9</f>
        <v>82.600000000000009</v>
      </c>
    </row>
    <row r="12" spans="1:17">
      <c r="A12" s="67" t="s">
        <v>31</v>
      </c>
      <c r="B12" s="73" t="s">
        <v>40</v>
      </c>
      <c r="C12" s="67">
        <v>100</v>
      </c>
      <c r="D12" s="153">
        <v>0.4</v>
      </c>
      <c r="E12" s="153">
        <v>0.4</v>
      </c>
      <c r="F12" s="153">
        <v>9.8000000000000007</v>
      </c>
      <c r="G12" s="153">
        <f>(F12+D12)*4+E12*9</f>
        <v>44.400000000000006</v>
      </c>
    </row>
    <row r="13" spans="1:17" ht="16.5" customHeight="1" thickBot="1">
      <c r="A13" s="76"/>
      <c r="B13" s="77" t="s">
        <v>8</v>
      </c>
      <c r="C13" s="78">
        <f>SUM(C8:C12)</f>
        <v>573.5</v>
      </c>
      <c r="D13" s="154">
        <f t="shared" ref="D13:G13" si="0">SUM(D8:D12)</f>
        <v>13.72</v>
      </c>
      <c r="E13" s="154">
        <f t="shared" si="0"/>
        <v>16.88</v>
      </c>
      <c r="F13" s="154">
        <f t="shared" si="0"/>
        <v>88.499999999999986</v>
      </c>
      <c r="G13" s="154">
        <f t="shared" si="0"/>
        <v>560.80000000000007</v>
      </c>
    </row>
    <row r="14" spans="1:17" ht="24" customHeight="1" thickBot="1">
      <c r="A14" s="55"/>
      <c r="B14" s="47" t="s">
        <v>132</v>
      </c>
      <c r="C14" s="56"/>
      <c r="D14" s="44"/>
      <c r="E14" s="45"/>
      <c r="F14" s="44"/>
      <c r="G14" s="45"/>
    </row>
    <row r="15" spans="1:17" ht="15.75" customHeight="1" thickBot="1">
      <c r="A15" s="35">
        <v>1</v>
      </c>
      <c r="B15" s="49" t="s">
        <v>28</v>
      </c>
      <c r="C15" s="35">
        <v>28.5</v>
      </c>
      <c r="D15" s="147">
        <v>1.82</v>
      </c>
      <c r="E15" s="122">
        <v>3.64</v>
      </c>
      <c r="F15" s="148">
        <v>11.16</v>
      </c>
      <c r="G15" s="122">
        <f>(F15+D15)*4+E15*9</f>
        <v>84.68</v>
      </c>
    </row>
    <row r="16" spans="1:17" ht="15" customHeight="1" thickBot="1">
      <c r="A16" s="35" t="s">
        <v>147</v>
      </c>
      <c r="B16" s="66" t="s">
        <v>148</v>
      </c>
      <c r="C16" s="35">
        <v>270</v>
      </c>
      <c r="D16" s="147">
        <v>6.5</v>
      </c>
      <c r="E16" s="122">
        <v>8.25</v>
      </c>
      <c r="F16" s="148">
        <v>34.5</v>
      </c>
      <c r="G16" s="122">
        <f>(F16+D16)*4+E16*9</f>
        <v>238.25</v>
      </c>
    </row>
    <row r="17" spans="1:7" ht="14.25" customHeight="1" thickBot="1">
      <c r="A17" s="50">
        <v>692</v>
      </c>
      <c r="B17" s="51" t="s">
        <v>30</v>
      </c>
      <c r="C17" s="50">
        <v>200</v>
      </c>
      <c r="D17" s="149">
        <v>4.0999999999999996</v>
      </c>
      <c r="E17" s="150">
        <v>6.2</v>
      </c>
      <c r="F17" s="149">
        <v>25.3</v>
      </c>
      <c r="G17" s="150">
        <f>(F17+D17)*4+E17*9</f>
        <v>173.4</v>
      </c>
    </row>
    <row r="18" spans="1:7" ht="14.25" customHeight="1">
      <c r="A18" s="50" t="s">
        <v>31</v>
      </c>
      <c r="B18" s="51" t="s">
        <v>32</v>
      </c>
      <c r="C18" s="54">
        <v>40</v>
      </c>
      <c r="D18" s="151">
        <v>2.52</v>
      </c>
      <c r="E18" s="152">
        <v>0.68</v>
      </c>
      <c r="F18" s="151">
        <v>16.600000000000001</v>
      </c>
      <c r="G18" s="150">
        <f>(F18+D18)*4+E18*9</f>
        <v>82.600000000000009</v>
      </c>
    </row>
    <row r="19" spans="1:7" ht="14.25" customHeight="1" thickBot="1">
      <c r="A19" s="67" t="s">
        <v>31</v>
      </c>
      <c r="B19" s="73" t="s">
        <v>40</v>
      </c>
      <c r="C19" s="67">
        <v>100</v>
      </c>
      <c r="D19" s="153">
        <v>0.4</v>
      </c>
      <c r="E19" s="153">
        <v>0.4</v>
      </c>
      <c r="F19" s="153">
        <v>9.8000000000000007</v>
      </c>
      <c r="G19" s="153">
        <f>(F19+D19)*4+E19*9</f>
        <v>44.400000000000006</v>
      </c>
    </row>
    <row r="20" spans="1:7" ht="15.75" customHeight="1" thickBot="1">
      <c r="A20" s="86"/>
      <c r="B20" s="84" t="s">
        <v>8</v>
      </c>
      <c r="C20" s="88">
        <f>SUM(C15:C19)</f>
        <v>638.5</v>
      </c>
      <c r="D20" s="155">
        <f>SUM(D15:D19)</f>
        <v>15.34</v>
      </c>
      <c r="E20" s="155">
        <f t="shared" ref="E20:G20" si="1">SUM(E15:E19)</f>
        <v>19.169999999999998</v>
      </c>
      <c r="F20" s="155">
        <f t="shared" si="1"/>
        <v>97.36</v>
      </c>
      <c r="G20" s="155">
        <f t="shared" si="1"/>
        <v>623.33000000000004</v>
      </c>
    </row>
    <row r="21" spans="1:7" ht="25.5" customHeight="1" thickBot="1">
      <c r="A21" s="55"/>
      <c r="B21" s="57" t="s">
        <v>9</v>
      </c>
      <c r="C21" s="55"/>
      <c r="D21" s="58"/>
      <c r="E21" s="55"/>
      <c r="F21" s="58"/>
      <c r="G21" s="55"/>
    </row>
    <row r="22" spans="1:7" ht="0.75" customHeight="1" thickBot="1">
      <c r="A22" s="35"/>
      <c r="B22" s="49"/>
      <c r="C22" s="35"/>
      <c r="D22" s="156"/>
      <c r="E22" s="122"/>
      <c r="F22" s="156"/>
      <c r="G22" s="122"/>
    </row>
    <row r="23" spans="1:7" ht="15.75" thickBot="1">
      <c r="A23" s="35">
        <v>133</v>
      </c>
      <c r="B23" s="49" t="s">
        <v>82</v>
      </c>
      <c r="C23" s="35">
        <v>210</v>
      </c>
      <c r="D23" s="156">
        <v>5.25</v>
      </c>
      <c r="E23" s="122">
        <v>3.36</v>
      </c>
      <c r="F23" s="156">
        <v>13.9</v>
      </c>
      <c r="G23" s="122">
        <f t="shared" ref="G23" si="2">(F23+D23)*4+E23*9</f>
        <v>106.83999999999999</v>
      </c>
    </row>
    <row r="24" spans="1:7" ht="15.75" thickBot="1">
      <c r="A24" s="35">
        <v>451</v>
      </c>
      <c r="B24" s="49" t="s">
        <v>94</v>
      </c>
      <c r="C24" s="35">
        <v>90</v>
      </c>
      <c r="D24" s="147">
        <v>9.09</v>
      </c>
      <c r="E24" s="122">
        <v>17.5</v>
      </c>
      <c r="F24" s="147">
        <v>2.97</v>
      </c>
      <c r="G24" s="150">
        <f>(F24+D24)*4+E24*9</f>
        <v>205.74</v>
      </c>
    </row>
    <row r="25" spans="1:7" ht="27" customHeight="1" thickBot="1">
      <c r="A25" s="38">
        <v>516</v>
      </c>
      <c r="B25" s="59" t="s">
        <v>129</v>
      </c>
      <c r="C25" s="38">
        <v>150</v>
      </c>
      <c r="D25" s="157">
        <v>5.3</v>
      </c>
      <c r="E25" s="158">
        <v>3.8</v>
      </c>
      <c r="F25" s="157">
        <v>32.4</v>
      </c>
      <c r="G25" s="150">
        <f t="shared" ref="G25:G28" si="3">(F25+D25)*4+E25*9</f>
        <v>184.99999999999997</v>
      </c>
    </row>
    <row r="26" spans="1:7" ht="27" customHeight="1" thickBot="1">
      <c r="A26" s="120" t="s">
        <v>86</v>
      </c>
      <c r="B26" s="49" t="s">
        <v>85</v>
      </c>
      <c r="C26" s="35">
        <v>200</v>
      </c>
      <c r="D26" s="147">
        <v>0</v>
      </c>
      <c r="E26" s="122">
        <v>0</v>
      </c>
      <c r="F26" s="147">
        <v>19.399999999999999</v>
      </c>
      <c r="G26" s="150">
        <f t="shared" si="3"/>
        <v>77.599999999999994</v>
      </c>
    </row>
    <row r="27" spans="1:7" ht="15.75" thickBot="1">
      <c r="A27" s="35" t="s">
        <v>31</v>
      </c>
      <c r="B27" s="49" t="s">
        <v>32</v>
      </c>
      <c r="C27" s="35">
        <v>40</v>
      </c>
      <c r="D27" s="151">
        <v>2.52</v>
      </c>
      <c r="E27" s="152">
        <v>0.68</v>
      </c>
      <c r="F27" s="151">
        <v>16.600000000000001</v>
      </c>
      <c r="G27" s="122">
        <f t="shared" si="3"/>
        <v>82.600000000000009</v>
      </c>
    </row>
    <row r="28" spans="1:7" ht="15.75" thickBot="1">
      <c r="A28" s="35" t="s">
        <v>31</v>
      </c>
      <c r="B28" s="49" t="s">
        <v>33</v>
      </c>
      <c r="C28" s="35">
        <v>40</v>
      </c>
      <c r="D28" s="151">
        <v>2.52</v>
      </c>
      <c r="E28" s="152">
        <v>0.68</v>
      </c>
      <c r="F28" s="151">
        <v>16.600000000000001</v>
      </c>
      <c r="G28" s="122">
        <f t="shared" si="3"/>
        <v>82.600000000000009</v>
      </c>
    </row>
    <row r="29" spans="1:7" ht="5.25" hidden="1" customHeight="1" thickBot="1">
      <c r="A29" s="35"/>
      <c r="B29" s="49"/>
      <c r="C29" s="35"/>
      <c r="D29" s="34"/>
      <c r="E29" s="35"/>
      <c r="F29" s="34"/>
      <c r="G29" s="122"/>
    </row>
    <row r="30" spans="1:7" ht="16.5" customHeight="1" thickBot="1">
      <c r="A30" s="80"/>
      <c r="B30" s="81" t="s">
        <v>8</v>
      </c>
      <c r="C30" s="82">
        <f>SUM(C23:C29)</f>
        <v>730</v>
      </c>
      <c r="D30" s="159">
        <f>SUM(D22:D29)</f>
        <v>24.68</v>
      </c>
      <c r="E30" s="159">
        <f t="shared" ref="E30:G30" si="4">SUM(E22:E29)</f>
        <v>26.02</v>
      </c>
      <c r="F30" s="159">
        <f t="shared" si="4"/>
        <v>101.86999999999998</v>
      </c>
      <c r="G30" s="159">
        <f t="shared" si="4"/>
        <v>740.38</v>
      </c>
    </row>
    <row r="31" spans="1:7" ht="23.25" customHeight="1" thickBot="1">
      <c r="A31" s="46"/>
      <c r="B31" s="47" t="s">
        <v>133</v>
      </c>
      <c r="C31" s="46"/>
      <c r="D31" s="48"/>
      <c r="E31" s="46"/>
      <c r="F31" s="48"/>
      <c r="G31" s="46"/>
    </row>
    <row r="32" spans="1:7" ht="1.5" hidden="1" customHeight="1" thickBot="1">
      <c r="A32" s="35"/>
      <c r="B32" s="49"/>
      <c r="C32" s="35"/>
      <c r="D32" s="156"/>
      <c r="E32" s="122"/>
      <c r="F32" s="156"/>
      <c r="G32" s="122"/>
    </row>
    <row r="33" spans="1:18" ht="21" customHeight="1" thickBot="1">
      <c r="A33" s="35">
        <v>133</v>
      </c>
      <c r="B33" s="49" t="s">
        <v>82</v>
      </c>
      <c r="C33" s="35">
        <v>260</v>
      </c>
      <c r="D33" s="156">
        <v>6.5</v>
      </c>
      <c r="E33" s="122">
        <v>4.16</v>
      </c>
      <c r="F33" s="156">
        <v>17.21</v>
      </c>
      <c r="G33" s="122">
        <f>(D33+F33)*4+E33*9</f>
        <v>132.28</v>
      </c>
    </row>
    <row r="34" spans="1:18" ht="15.75" thickBot="1">
      <c r="A34" s="35">
        <v>451</v>
      </c>
      <c r="B34" s="49" t="s">
        <v>95</v>
      </c>
      <c r="C34" s="35">
        <v>100</v>
      </c>
      <c r="D34" s="147">
        <v>10.1</v>
      </c>
      <c r="E34" s="122">
        <v>19.440000000000001</v>
      </c>
      <c r="F34" s="147">
        <v>3.3</v>
      </c>
      <c r="G34" s="150">
        <f t="shared" ref="G34:G36" si="5">(F34+D34)*4+E34*9</f>
        <v>228.56</v>
      </c>
    </row>
    <row r="35" spans="1:18" ht="29.25" customHeight="1" thickBot="1">
      <c r="A35" s="38">
        <v>516</v>
      </c>
      <c r="B35" s="59" t="s">
        <v>84</v>
      </c>
      <c r="C35" s="38">
        <v>180</v>
      </c>
      <c r="D35" s="157">
        <v>6.36</v>
      </c>
      <c r="E35" s="158">
        <v>4.5599999999999996</v>
      </c>
      <c r="F35" s="157">
        <v>38.880000000000003</v>
      </c>
      <c r="G35" s="150">
        <f t="shared" si="5"/>
        <v>222</v>
      </c>
    </row>
    <row r="36" spans="1:18" ht="30.75" thickBot="1">
      <c r="A36" s="120" t="s">
        <v>86</v>
      </c>
      <c r="B36" s="49" t="s">
        <v>85</v>
      </c>
      <c r="C36" s="35">
        <v>200</v>
      </c>
      <c r="D36" s="147">
        <v>0</v>
      </c>
      <c r="E36" s="122">
        <v>0</v>
      </c>
      <c r="F36" s="147">
        <v>19.399999999999999</v>
      </c>
      <c r="G36" s="150">
        <f t="shared" si="5"/>
        <v>77.599999999999994</v>
      </c>
    </row>
    <row r="37" spans="1:18" ht="15.75" thickBot="1">
      <c r="A37" s="50" t="s">
        <v>31</v>
      </c>
      <c r="B37" s="51" t="s">
        <v>32</v>
      </c>
      <c r="C37" s="50">
        <v>60</v>
      </c>
      <c r="D37" s="149">
        <v>3.78</v>
      </c>
      <c r="E37" s="150">
        <v>1.02</v>
      </c>
      <c r="F37" s="149">
        <v>24.9</v>
      </c>
      <c r="G37" s="150">
        <f>(F37+D37)*4+E37*9</f>
        <v>123.9</v>
      </c>
    </row>
    <row r="38" spans="1:18" ht="15" customHeight="1" thickBot="1">
      <c r="A38" s="35" t="s">
        <v>31</v>
      </c>
      <c r="B38" s="49" t="s">
        <v>33</v>
      </c>
      <c r="C38" s="35">
        <v>40</v>
      </c>
      <c r="D38" s="151">
        <v>2.52</v>
      </c>
      <c r="E38" s="152">
        <v>0.68</v>
      </c>
      <c r="F38" s="151">
        <v>16.600000000000001</v>
      </c>
      <c r="G38" s="122">
        <f t="shared" ref="G38" si="6">(F38+D38)*4+E38*9</f>
        <v>82.600000000000009</v>
      </c>
    </row>
    <row r="39" spans="1:18" ht="3.75" hidden="1" customHeight="1" thickBot="1">
      <c r="A39" s="35"/>
      <c r="B39" s="49"/>
      <c r="C39" s="35"/>
      <c r="D39" s="147"/>
      <c r="E39" s="122"/>
      <c r="F39" s="147"/>
      <c r="G39" s="122"/>
    </row>
    <row r="40" spans="1:18" ht="15.75" thickBot="1">
      <c r="A40" s="86"/>
      <c r="B40" s="84" t="s">
        <v>8</v>
      </c>
      <c r="C40" s="87">
        <f>SUM(C33:C39)</f>
        <v>840</v>
      </c>
      <c r="D40" s="160">
        <f>SUM(D32:D39)</f>
        <v>29.26</v>
      </c>
      <c r="E40" s="161">
        <f t="shared" ref="E40:G40" si="7">SUM(E32:E39)</f>
        <v>29.86</v>
      </c>
      <c r="F40" s="160">
        <f t="shared" si="7"/>
        <v>120.28999999999999</v>
      </c>
      <c r="G40" s="161">
        <f t="shared" si="7"/>
        <v>866.94</v>
      </c>
    </row>
    <row r="41" spans="1:18" ht="6.75" customHeight="1">
      <c r="A41" s="46"/>
      <c r="B41" s="60"/>
      <c r="C41" s="60"/>
      <c r="D41" s="61"/>
      <c r="E41" s="60"/>
      <c r="F41" s="61"/>
      <c r="G41" s="60"/>
      <c r="H41" s="17"/>
    </row>
    <row r="42" spans="1:18" ht="6" customHeight="1" thickBot="1">
      <c r="A42" s="46"/>
      <c r="B42" s="60"/>
      <c r="C42" s="60"/>
      <c r="D42" s="61"/>
      <c r="E42" s="60"/>
      <c r="F42" s="61"/>
      <c r="G42" s="60"/>
      <c r="H42" s="17"/>
    </row>
    <row r="43" spans="1:18" ht="15.75" thickBot="1">
      <c r="A43" s="89"/>
      <c r="B43" s="89" t="s">
        <v>63</v>
      </c>
      <c r="C43" s="89"/>
      <c r="D43" s="162">
        <f>D30+D13</f>
        <v>38.4</v>
      </c>
      <c r="E43" s="163">
        <f>E30+E13</f>
        <v>42.9</v>
      </c>
      <c r="F43" s="163">
        <f t="shared" ref="F43" si="8">F30+F13</f>
        <v>190.36999999999995</v>
      </c>
      <c r="G43" s="163">
        <f>G30+G13</f>
        <v>1301.18</v>
      </c>
      <c r="H43" s="17"/>
    </row>
    <row r="44" spans="1:18" ht="15.75" thickBot="1">
      <c r="A44" s="83"/>
      <c r="B44" s="84" t="s">
        <v>139</v>
      </c>
      <c r="C44" s="85"/>
      <c r="D44" s="164">
        <f>D40+D20</f>
        <v>44.6</v>
      </c>
      <c r="E44" s="164">
        <f t="shared" ref="E44:F44" si="9">E40+E20</f>
        <v>49.03</v>
      </c>
      <c r="F44" s="164">
        <f t="shared" si="9"/>
        <v>217.64999999999998</v>
      </c>
      <c r="G44" s="164">
        <f>G40+G20</f>
        <v>1490.27</v>
      </c>
      <c r="H44" s="17"/>
    </row>
    <row r="45" spans="1:18">
      <c r="A45" s="42"/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62"/>
      <c r="P45" s="62"/>
      <c r="Q45" s="63"/>
      <c r="R45" s="17"/>
    </row>
    <row r="46" spans="1:18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2:18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2:18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18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2:18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2:18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2:18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2:18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2:18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2:18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2:18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2:18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2:18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2:18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2:18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2:18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8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</sheetData>
  <mergeCells count="8">
    <mergeCell ref="B45:N45"/>
    <mergeCell ref="G5:G6"/>
    <mergeCell ref="A1:E1"/>
    <mergeCell ref="D5:F5"/>
    <mergeCell ref="A5:A6"/>
    <mergeCell ref="B5:B6"/>
    <mergeCell ref="C5:C6"/>
    <mergeCell ref="A2:E2"/>
  </mergeCells>
  <pageMargins left="0.59055118110236227" right="0.11811023622047245" top="0.19685039370078741" bottom="0.19685039370078741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4"/>
  <sheetViews>
    <sheetView workbookViewId="0">
      <pane ySplit="6" topLeftCell="A13" activePane="bottomLeft" state="frozen"/>
      <selection pane="bottomLeft" activeCell="B21" sqref="B21"/>
    </sheetView>
  </sheetViews>
  <sheetFormatPr defaultRowHeight="15"/>
  <cols>
    <col min="1" max="1" width="11.28515625" customWidth="1"/>
    <col min="2" max="2" width="40.28515625" customWidth="1"/>
    <col min="3" max="3" width="9.710937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41"/>
      <c r="G1" s="41"/>
    </row>
    <row r="2" spans="1:7" ht="18.75">
      <c r="A2" s="515" t="s">
        <v>104</v>
      </c>
      <c r="B2" s="515"/>
      <c r="C2" s="126"/>
      <c r="D2" s="126"/>
      <c r="E2" s="126"/>
      <c r="F2" s="41"/>
      <c r="G2" s="41"/>
    </row>
    <row r="3" spans="1:7" ht="18.75">
      <c r="A3" s="515" t="s">
        <v>103</v>
      </c>
      <c r="B3" s="515"/>
      <c r="C3" s="126"/>
      <c r="D3" s="126"/>
      <c r="E3" s="126"/>
      <c r="F3" s="41"/>
      <c r="G3" s="41"/>
    </row>
    <row r="4" spans="1:7" ht="19.5" thickBot="1">
      <c r="A4" s="43" t="s">
        <v>134</v>
      </c>
      <c r="B4" s="43"/>
      <c r="C4" s="43"/>
      <c r="D4" s="43"/>
      <c r="E4" s="43"/>
      <c r="F4" s="41"/>
      <c r="G4" s="41"/>
    </row>
    <row r="5" spans="1:7" ht="33" customHeight="1" thickBot="1">
      <c r="A5" s="518" t="s">
        <v>0</v>
      </c>
      <c r="B5" s="513" t="s">
        <v>1</v>
      </c>
      <c r="C5" s="513" t="s">
        <v>2</v>
      </c>
      <c r="D5" s="516" t="s">
        <v>3</v>
      </c>
      <c r="E5" s="516"/>
      <c r="F5" s="517"/>
      <c r="G5" s="513" t="s">
        <v>7</v>
      </c>
    </row>
    <row r="6" spans="1:7" ht="23.25" customHeight="1" thickBot="1">
      <c r="A6" s="519"/>
      <c r="B6" s="514"/>
      <c r="C6" s="514"/>
      <c r="D6" s="44" t="s">
        <v>4</v>
      </c>
      <c r="E6" s="45" t="s">
        <v>5</v>
      </c>
      <c r="F6" s="44" t="s">
        <v>6</v>
      </c>
      <c r="G6" s="514"/>
    </row>
    <row r="7" spans="1:7" ht="24" customHeight="1" thickBot="1">
      <c r="A7" s="46"/>
      <c r="B7" s="47" t="s">
        <v>15</v>
      </c>
      <c r="C7" s="46"/>
      <c r="D7" s="48"/>
      <c r="E7" s="46"/>
      <c r="F7" s="48"/>
      <c r="G7" s="46"/>
    </row>
    <row r="8" spans="1:7" ht="30.75" thickBot="1">
      <c r="A8" s="35" t="s">
        <v>125</v>
      </c>
      <c r="B8" s="66" t="s">
        <v>136</v>
      </c>
      <c r="C8" s="35">
        <v>240</v>
      </c>
      <c r="D8" s="147">
        <v>10.5</v>
      </c>
      <c r="E8" s="122">
        <v>16.2</v>
      </c>
      <c r="F8" s="148">
        <v>38.200000000000003</v>
      </c>
      <c r="G8" s="122">
        <f>(D8+F8)*4+E8*9</f>
        <v>340.6</v>
      </c>
    </row>
    <row r="9" spans="1:7" ht="15.75" thickBot="1">
      <c r="A9" s="35" t="s">
        <v>38</v>
      </c>
      <c r="B9" s="49" t="s">
        <v>39</v>
      </c>
      <c r="C9" s="35">
        <v>200</v>
      </c>
      <c r="D9" s="147">
        <v>1.8</v>
      </c>
      <c r="E9" s="122">
        <v>1.5</v>
      </c>
      <c r="F9" s="148">
        <v>20.6</v>
      </c>
      <c r="G9" s="122">
        <f>(D9+F9)*4+E9*9</f>
        <v>103.10000000000001</v>
      </c>
    </row>
    <row r="10" spans="1:7" ht="15.75" thickBot="1">
      <c r="A10" s="52" t="s">
        <v>31</v>
      </c>
      <c r="B10" s="53" t="s">
        <v>32</v>
      </c>
      <c r="C10" s="54">
        <v>60</v>
      </c>
      <c r="D10" s="149">
        <v>3.78</v>
      </c>
      <c r="E10" s="150">
        <v>1.02</v>
      </c>
      <c r="F10" s="149">
        <v>24.9</v>
      </c>
      <c r="G10" s="150">
        <f t="shared" ref="G10" si="0">(F10+D10)*4+E10*9</f>
        <v>123.9</v>
      </c>
    </row>
    <row r="11" spans="1:7" ht="16.5" customHeight="1" thickBot="1">
      <c r="A11" s="80"/>
      <c r="B11" s="81" t="s">
        <v>8</v>
      </c>
      <c r="C11" s="94">
        <f>SUM(C8:C10)</f>
        <v>500</v>
      </c>
      <c r="D11" s="165">
        <f>SUM(D8:D10)</f>
        <v>16.080000000000002</v>
      </c>
      <c r="E11" s="165">
        <f t="shared" ref="E11:G11" si="1">SUM(E8:E10)</f>
        <v>18.72</v>
      </c>
      <c r="F11" s="165">
        <f t="shared" si="1"/>
        <v>83.7</v>
      </c>
      <c r="G11" s="165">
        <f t="shared" si="1"/>
        <v>567.6</v>
      </c>
    </row>
    <row r="12" spans="1:7" ht="24" customHeight="1" thickBot="1">
      <c r="A12" s="55"/>
      <c r="B12" s="47" t="s">
        <v>132</v>
      </c>
      <c r="C12" s="56"/>
      <c r="D12" s="44"/>
      <c r="E12" s="45"/>
      <c r="F12" s="44"/>
      <c r="G12" s="45"/>
    </row>
    <row r="13" spans="1:7" ht="30.75" customHeight="1" thickBot="1">
      <c r="A13" s="35" t="s">
        <v>125</v>
      </c>
      <c r="B13" s="66" t="s">
        <v>136</v>
      </c>
      <c r="C13" s="35">
        <v>290</v>
      </c>
      <c r="D13" s="147">
        <v>12.7</v>
      </c>
      <c r="E13" s="122">
        <v>19.57</v>
      </c>
      <c r="F13" s="148">
        <v>46.2</v>
      </c>
      <c r="G13" s="122">
        <f>(D13+F13)*4+E13*9</f>
        <v>411.73</v>
      </c>
    </row>
    <row r="14" spans="1:7" ht="15" customHeight="1" thickBot="1">
      <c r="A14" s="35" t="s">
        <v>38</v>
      </c>
      <c r="B14" s="49" t="s">
        <v>39</v>
      </c>
      <c r="C14" s="35">
        <v>200</v>
      </c>
      <c r="D14" s="147">
        <v>1.8</v>
      </c>
      <c r="E14" s="122">
        <v>1.5</v>
      </c>
      <c r="F14" s="148">
        <v>20.6</v>
      </c>
      <c r="G14" s="122">
        <f>(D14+F14)*4+E14*9</f>
        <v>103.10000000000001</v>
      </c>
    </row>
    <row r="15" spans="1:7" ht="19.5" customHeight="1" thickBot="1">
      <c r="A15" s="52" t="s">
        <v>31</v>
      </c>
      <c r="B15" s="53" t="s">
        <v>32</v>
      </c>
      <c r="C15" s="54">
        <v>60</v>
      </c>
      <c r="D15" s="149">
        <v>3.78</v>
      </c>
      <c r="E15" s="150">
        <v>1.02</v>
      </c>
      <c r="F15" s="149">
        <v>24.9</v>
      </c>
      <c r="G15" s="150">
        <f t="shared" ref="G15" si="2">(F15+D15)*4+E15*9</f>
        <v>123.9</v>
      </c>
    </row>
    <row r="16" spans="1:7" ht="15.75" customHeight="1" thickBot="1">
      <c r="A16" s="90"/>
      <c r="B16" s="91" t="s">
        <v>8</v>
      </c>
      <c r="C16" s="92">
        <f>SUM(C13:C15)</f>
        <v>550</v>
      </c>
      <c r="D16" s="166">
        <f>SUM(D13:D15)</f>
        <v>18.28</v>
      </c>
      <c r="E16" s="166">
        <f t="shared" ref="E16:G16" si="3">SUM(E13:E15)</f>
        <v>22.09</v>
      </c>
      <c r="F16" s="166">
        <f t="shared" si="3"/>
        <v>91.700000000000017</v>
      </c>
      <c r="G16" s="166">
        <f t="shared" si="3"/>
        <v>638.73</v>
      </c>
    </row>
    <row r="17" spans="1:7" ht="24.95" customHeight="1" thickBot="1">
      <c r="A17" s="55"/>
      <c r="B17" s="57" t="s">
        <v>9</v>
      </c>
      <c r="C17" s="55"/>
      <c r="D17" s="58"/>
      <c r="E17" s="55"/>
      <c r="F17" s="58"/>
      <c r="G17" s="55"/>
    </row>
    <row r="18" spans="1:7" ht="18.75" customHeight="1" thickBot="1">
      <c r="A18" s="12" t="s">
        <v>227</v>
      </c>
      <c r="B18" s="6" t="s">
        <v>230</v>
      </c>
      <c r="C18" s="12">
        <v>60</v>
      </c>
      <c r="D18" s="147">
        <v>1.5</v>
      </c>
      <c r="E18" s="122">
        <v>1.86</v>
      </c>
      <c r="F18" s="147">
        <v>3.6</v>
      </c>
      <c r="G18" s="167">
        <f t="shared" ref="G18" si="4">(D18+F18)*4+E18*9</f>
        <v>37.14</v>
      </c>
    </row>
    <row r="19" spans="1:7" ht="20.25" customHeight="1" thickBot="1">
      <c r="A19" s="12">
        <v>114</v>
      </c>
      <c r="B19" s="6" t="s">
        <v>44</v>
      </c>
      <c r="C19" s="12">
        <v>205</v>
      </c>
      <c r="D19" s="147">
        <v>3.5</v>
      </c>
      <c r="E19" s="122">
        <v>6.1</v>
      </c>
      <c r="F19" s="147">
        <v>9.0399999999999991</v>
      </c>
      <c r="G19" s="167">
        <f t="shared" ref="G19" si="5">(D19+F19)*4+E19*9</f>
        <v>105.06</v>
      </c>
    </row>
    <row r="20" spans="1:7" ht="30.75" customHeight="1" thickBot="1">
      <c r="A20" s="35" t="s">
        <v>37</v>
      </c>
      <c r="B20" s="66" t="s">
        <v>78</v>
      </c>
      <c r="C20" s="35">
        <v>95</v>
      </c>
      <c r="D20" s="147">
        <v>15</v>
      </c>
      <c r="E20" s="122">
        <v>13.5</v>
      </c>
      <c r="F20" s="147">
        <v>28.4</v>
      </c>
      <c r="G20" s="122">
        <f>(D20+F20)*4+E20*9</f>
        <v>295.10000000000002</v>
      </c>
    </row>
    <row r="21" spans="1:7" ht="29.25" customHeight="1" thickBot="1">
      <c r="A21" s="38">
        <v>520</v>
      </c>
      <c r="B21" s="59" t="s">
        <v>99</v>
      </c>
      <c r="C21" s="18">
        <v>150</v>
      </c>
      <c r="D21" s="157">
        <v>4.3600000000000003</v>
      </c>
      <c r="E21" s="158">
        <v>4.4000000000000004</v>
      </c>
      <c r="F21" s="157">
        <v>23.4</v>
      </c>
      <c r="G21" s="122">
        <f>(D21+F21)*4+E21*9</f>
        <v>150.63999999999999</v>
      </c>
    </row>
    <row r="22" spans="1:7" ht="15.75" thickBot="1">
      <c r="A22" s="35">
        <v>634</v>
      </c>
      <c r="B22" s="49" t="s">
        <v>250</v>
      </c>
      <c r="C22" s="35">
        <v>200</v>
      </c>
      <c r="D22" s="147">
        <v>0.6</v>
      </c>
      <c r="E22" s="122">
        <v>0.16</v>
      </c>
      <c r="F22" s="147">
        <v>27.4</v>
      </c>
      <c r="G22" s="122">
        <f>(D22+F22)*4+E22*9</f>
        <v>113.44</v>
      </c>
    </row>
    <row r="23" spans="1:7" ht="15.75" thickBot="1">
      <c r="A23" s="52" t="s">
        <v>31</v>
      </c>
      <c r="B23" s="53" t="s">
        <v>32</v>
      </c>
      <c r="C23" s="54">
        <v>20</v>
      </c>
      <c r="D23" s="149">
        <v>1.26</v>
      </c>
      <c r="E23" s="150">
        <v>0.34</v>
      </c>
      <c r="F23" s="149">
        <v>8.3000000000000007</v>
      </c>
      <c r="G23" s="122">
        <f>(D23+F23)*4+E23*9</f>
        <v>41.300000000000004</v>
      </c>
    </row>
    <row r="24" spans="1:7" ht="15.75" thickBot="1">
      <c r="A24" s="35" t="s">
        <v>31</v>
      </c>
      <c r="B24" s="49" t="s">
        <v>33</v>
      </c>
      <c r="C24" s="54">
        <v>20</v>
      </c>
      <c r="D24" s="149">
        <v>1.26</v>
      </c>
      <c r="E24" s="150">
        <v>0.34</v>
      </c>
      <c r="F24" s="149">
        <v>8.3000000000000007</v>
      </c>
      <c r="G24" s="122">
        <f t="shared" ref="G24" si="6">(D24+F24)*4+E24*9</f>
        <v>41.300000000000004</v>
      </c>
    </row>
    <row r="25" spans="1:7" ht="2.25" customHeight="1" thickBot="1">
      <c r="A25" s="35"/>
      <c r="B25" s="49"/>
      <c r="C25" s="35"/>
      <c r="D25" s="153"/>
      <c r="E25" s="153"/>
      <c r="F25" s="153"/>
      <c r="G25" s="150"/>
    </row>
    <row r="26" spans="1:7" ht="16.5" customHeight="1" thickBot="1">
      <c r="A26" s="80"/>
      <c r="B26" s="81" t="s">
        <v>8</v>
      </c>
      <c r="C26" s="82">
        <f>SUM(C18:C25)</f>
        <v>750</v>
      </c>
      <c r="D26" s="159">
        <f t="shared" ref="D26:F26" si="7">SUM(D18:D25)</f>
        <v>27.480000000000004</v>
      </c>
      <c r="E26" s="159">
        <f t="shared" si="7"/>
        <v>26.7</v>
      </c>
      <c r="F26" s="159">
        <f t="shared" si="7"/>
        <v>108.44</v>
      </c>
      <c r="G26" s="159">
        <f>SUM(G18:G25)</f>
        <v>783.98</v>
      </c>
    </row>
    <row r="27" spans="1:7" ht="25.5" customHeight="1" thickBot="1">
      <c r="A27" s="46"/>
      <c r="B27" s="47" t="s">
        <v>133</v>
      </c>
      <c r="C27" s="46"/>
      <c r="D27" s="48"/>
      <c r="E27" s="46"/>
      <c r="F27" s="48"/>
      <c r="G27" s="46"/>
    </row>
    <row r="28" spans="1:7" ht="17.25" customHeight="1" thickBot="1">
      <c r="A28" s="12" t="s">
        <v>227</v>
      </c>
      <c r="B28" s="6" t="s">
        <v>230</v>
      </c>
      <c r="C28" s="35">
        <v>100</v>
      </c>
      <c r="D28" s="147">
        <v>2.5</v>
      </c>
      <c r="E28" s="122">
        <v>3.1</v>
      </c>
      <c r="F28" s="147">
        <v>6</v>
      </c>
      <c r="G28" s="167">
        <f t="shared" ref="G28" si="8">(D28+F28)*4+E28*9</f>
        <v>61.900000000000006</v>
      </c>
    </row>
    <row r="29" spans="1:7" ht="19.5" customHeight="1" thickBot="1">
      <c r="A29" s="12">
        <v>114</v>
      </c>
      <c r="B29" s="6" t="s">
        <v>44</v>
      </c>
      <c r="C29" s="12">
        <v>255</v>
      </c>
      <c r="D29" s="147">
        <v>5</v>
      </c>
      <c r="E29" s="122">
        <v>7.55</v>
      </c>
      <c r="F29" s="147">
        <v>11.19</v>
      </c>
      <c r="G29" s="167">
        <f t="shared" ref="G29" si="9">(D29+F29)*4+E29*9</f>
        <v>132.70999999999998</v>
      </c>
    </row>
    <row r="30" spans="1:7" ht="28.5" customHeight="1" thickBot="1">
      <c r="A30" s="35" t="s">
        <v>37</v>
      </c>
      <c r="B30" s="66" t="s">
        <v>78</v>
      </c>
      <c r="C30" s="35">
        <v>110</v>
      </c>
      <c r="D30" s="147">
        <v>16.399999999999999</v>
      </c>
      <c r="E30" s="122">
        <v>15.6</v>
      </c>
      <c r="F30" s="147">
        <v>31.73</v>
      </c>
      <c r="G30" s="122">
        <f t="shared" ref="G30:G34" si="10">(D30+F30)*4+E30*9</f>
        <v>332.91999999999996</v>
      </c>
    </row>
    <row r="31" spans="1:7" ht="26.25" customHeight="1" thickBot="1">
      <c r="A31" s="38">
        <v>520</v>
      </c>
      <c r="B31" s="59" t="s">
        <v>99</v>
      </c>
      <c r="C31" s="38">
        <v>180</v>
      </c>
      <c r="D31" s="157">
        <v>4.5</v>
      </c>
      <c r="E31" s="158">
        <v>5.25</v>
      </c>
      <c r="F31" s="157">
        <v>27.52</v>
      </c>
      <c r="G31" s="122">
        <f>(D31+F31)*4+E31*9</f>
        <v>175.32999999999998</v>
      </c>
    </row>
    <row r="32" spans="1:7" ht="15.75" thickBot="1">
      <c r="A32" s="35">
        <v>634</v>
      </c>
      <c r="B32" s="49" t="s">
        <v>251</v>
      </c>
      <c r="C32" s="35">
        <v>200</v>
      </c>
      <c r="D32" s="147">
        <v>0.6</v>
      </c>
      <c r="E32" s="122">
        <v>0.16</v>
      </c>
      <c r="F32" s="147">
        <v>27.4</v>
      </c>
      <c r="G32" s="122">
        <f t="shared" si="10"/>
        <v>113.44</v>
      </c>
    </row>
    <row r="33" spans="1:8" ht="15.75" thickBot="1">
      <c r="A33" s="52" t="s">
        <v>31</v>
      </c>
      <c r="B33" s="53" t="s">
        <v>32</v>
      </c>
      <c r="C33" s="54">
        <v>20</v>
      </c>
      <c r="D33" s="149">
        <v>1.26</v>
      </c>
      <c r="E33" s="150">
        <v>0.34</v>
      </c>
      <c r="F33" s="149">
        <v>8.3000000000000007</v>
      </c>
      <c r="G33" s="122">
        <f>(D33+F33)*4+E33*9</f>
        <v>41.300000000000004</v>
      </c>
    </row>
    <row r="34" spans="1:8" ht="15.75" thickBot="1">
      <c r="A34" s="35" t="s">
        <v>31</v>
      </c>
      <c r="B34" s="49" t="s">
        <v>33</v>
      </c>
      <c r="C34" s="54">
        <v>20</v>
      </c>
      <c r="D34" s="149">
        <v>1.26</v>
      </c>
      <c r="E34" s="150">
        <v>0.34</v>
      </c>
      <c r="F34" s="149">
        <v>8.3000000000000007</v>
      </c>
      <c r="G34" s="122">
        <f t="shared" si="10"/>
        <v>41.300000000000004</v>
      </c>
    </row>
    <row r="35" spans="1:8" ht="2.25" customHeight="1" thickBot="1">
      <c r="A35" s="35"/>
      <c r="B35" s="49"/>
      <c r="C35" s="35"/>
      <c r="D35" s="153"/>
      <c r="E35" s="153"/>
      <c r="F35" s="153"/>
      <c r="G35" s="122"/>
    </row>
    <row r="36" spans="1:8" ht="15.75" thickBot="1">
      <c r="A36" s="90"/>
      <c r="B36" s="91" t="s">
        <v>8</v>
      </c>
      <c r="C36" s="93">
        <f>SUM(C28:C35)</f>
        <v>885</v>
      </c>
      <c r="D36" s="169">
        <f>SUM(D28:D35)</f>
        <v>31.520000000000003</v>
      </c>
      <c r="E36" s="169">
        <f t="shared" ref="E36:F36" si="11">SUM(E28:E35)</f>
        <v>32.340000000000003</v>
      </c>
      <c r="F36" s="169">
        <f t="shared" si="11"/>
        <v>120.44</v>
      </c>
      <c r="G36" s="169">
        <f>SUM(G28:G35)</f>
        <v>898.89999999999986</v>
      </c>
    </row>
    <row r="37" spans="1:8" ht="6.75" customHeight="1">
      <c r="A37" s="46"/>
      <c r="B37" s="60"/>
      <c r="C37" s="60"/>
      <c r="D37" s="170"/>
      <c r="E37" s="171"/>
      <c r="F37" s="170"/>
      <c r="G37" s="171"/>
      <c r="H37" s="17"/>
    </row>
    <row r="38" spans="1:8" ht="6" customHeight="1" thickBot="1">
      <c r="A38" s="46"/>
      <c r="B38" s="60"/>
      <c r="C38" s="60"/>
      <c r="D38" s="170"/>
      <c r="E38" s="171"/>
      <c r="F38" s="170"/>
      <c r="G38" s="171"/>
      <c r="H38" s="17"/>
    </row>
    <row r="39" spans="1:8" ht="15.75" thickBot="1">
      <c r="A39" s="95"/>
      <c r="B39" s="89" t="s">
        <v>79</v>
      </c>
      <c r="C39" s="95"/>
      <c r="D39" s="172">
        <f t="shared" ref="D39:G39" si="12">D26+D11</f>
        <v>43.56</v>
      </c>
      <c r="E39" s="173">
        <f t="shared" si="12"/>
        <v>45.42</v>
      </c>
      <c r="F39" s="174">
        <f t="shared" si="12"/>
        <v>192.14</v>
      </c>
      <c r="G39" s="173">
        <f t="shared" si="12"/>
        <v>1351.58</v>
      </c>
      <c r="H39" s="17"/>
    </row>
    <row r="40" spans="1:8" ht="15.75" thickBot="1">
      <c r="A40" s="96"/>
      <c r="B40" s="91" t="s">
        <v>140</v>
      </c>
      <c r="C40" s="97"/>
      <c r="D40" s="175">
        <f>D36+D16</f>
        <v>49.800000000000004</v>
      </c>
      <c r="E40" s="175">
        <f t="shared" ref="E40:G40" si="13">E36+E16</f>
        <v>54.430000000000007</v>
      </c>
      <c r="F40" s="175">
        <f t="shared" si="13"/>
        <v>212.14000000000001</v>
      </c>
      <c r="G40" s="175">
        <f t="shared" si="13"/>
        <v>1537.6299999999999</v>
      </c>
      <c r="H40" s="17"/>
    </row>
    <row r="41" spans="1:8">
      <c r="A41" s="42"/>
      <c r="B41" s="512"/>
      <c r="C41" s="512"/>
      <c r="D41" s="512"/>
      <c r="E41" s="512"/>
      <c r="F41" s="512"/>
      <c r="G41" s="512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7"/>
  <sheetViews>
    <sheetView zoomScaleNormal="100" workbookViewId="0">
      <pane ySplit="6" topLeftCell="A19" activePane="bottomLeft" state="frozen"/>
      <selection pane="bottomLeft" activeCell="B25" sqref="B25"/>
    </sheetView>
  </sheetViews>
  <sheetFormatPr defaultRowHeight="15"/>
  <cols>
    <col min="1" max="1" width="10.7109375" customWidth="1"/>
    <col min="2" max="2" width="45.42578125" customWidth="1"/>
    <col min="3" max="3" width="9.7109375" customWidth="1"/>
    <col min="5" max="6" width="9.14062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104</v>
      </c>
      <c r="B2" s="515"/>
      <c r="C2" s="138"/>
      <c r="D2" s="138"/>
      <c r="E2" s="138"/>
      <c r="F2" s="1"/>
      <c r="G2" s="1"/>
    </row>
    <row r="3" spans="1:7" ht="18.75">
      <c r="A3" s="515" t="s">
        <v>105</v>
      </c>
      <c r="B3" s="515"/>
      <c r="C3" s="138"/>
      <c r="D3" s="138"/>
      <c r="E3" s="138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22.5" customHeight="1" thickBot="1">
      <c r="A8" s="35">
        <v>3</v>
      </c>
      <c r="B8" s="66" t="s">
        <v>35</v>
      </c>
      <c r="C8" s="35">
        <v>33.5</v>
      </c>
      <c r="D8" s="147">
        <v>5.66</v>
      </c>
      <c r="E8" s="122">
        <v>8.4</v>
      </c>
      <c r="F8" s="148">
        <v>4.5</v>
      </c>
      <c r="G8" s="122">
        <f t="shared" ref="G8:G10" si="0">(D8+F8)*4+E8*9</f>
        <v>116.24000000000001</v>
      </c>
    </row>
    <row r="9" spans="1:7" ht="15.75" thickBot="1">
      <c r="A9" s="35">
        <v>340</v>
      </c>
      <c r="B9" s="49" t="s">
        <v>36</v>
      </c>
      <c r="C9" s="35">
        <v>210</v>
      </c>
      <c r="D9" s="147">
        <v>5.4</v>
      </c>
      <c r="E9" s="122">
        <v>4.0999999999999996</v>
      </c>
      <c r="F9" s="148">
        <v>3.3</v>
      </c>
      <c r="G9" s="122">
        <f t="shared" si="0"/>
        <v>71.699999999999989</v>
      </c>
    </row>
    <row r="10" spans="1:7" ht="15.75" thickBot="1">
      <c r="A10" s="52">
        <v>693</v>
      </c>
      <c r="B10" s="53" t="s">
        <v>242</v>
      </c>
      <c r="C10" s="54">
        <v>200</v>
      </c>
      <c r="D10" s="147">
        <v>5.8</v>
      </c>
      <c r="E10" s="122">
        <v>5.8</v>
      </c>
      <c r="F10" s="147">
        <v>34.4</v>
      </c>
      <c r="G10" s="122">
        <f t="shared" si="0"/>
        <v>212.99999999999997</v>
      </c>
    </row>
    <row r="11" spans="1:7" ht="15.75" thickBot="1">
      <c r="A11" s="52" t="s">
        <v>31</v>
      </c>
      <c r="B11" s="53" t="s">
        <v>32</v>
      </c>
      <c r="C11" s="50">
        <v>60</v>
      </c>
      <c r="D11" s="149">
        <v>3</v>
      </c>
      <c r="E11" s="150">
        <v>1</v>
      </c>
      <c r="F11" s="149">
        <v>24.8</v>
      </c>
      <c r="G11" s="122">
        <f t="shared" ref="G11" si="1">(F11+D11)*4+E11*9</f>
        <v>120.2</v>
      </c>
    </row>
    <row r="12" spans="1:7" ht="4.5" customHeight="1">
      <c r="A12" s="72"/>
      <c r="B12" s="22"/>
      <c r="C12" s="72"/>
      <c r="D12" s="176"/>
      <c r="E12" s="176"/>
      <c r="F12" s="176"/>
      <c r="G12" s="176"/>
    </row>
    <row r="13" spans="1:7" ht="16.5" customHeight="1" thickBot="1">
      <c r="A13" s="76"/>
      <c r="B13" s="77" t="s">
        <v>8</v>
      </c>
      <c r="C13" s="78">
        <f>SUM(C8:C12)</f>
        <v>503.5</v>
      </c>
      <c r="D13" s="154">
        <f>SUM(D8:D12)</f>
        <v>19.86</v>
      </c>
      <c r="E13" s="154">
        <f t="shared" ref="E13:G13" si="2">SUM(E8:E12)</f>
        <v>19.3</v>
      </c>
      <c r="F13" s="154">
        <f t="shared" si="2"/>
        <v>67</v>
      </c>
      <c r="G13" s="79">
        <f t="shared" si="2"/>
        <v>521.14</v>
      </c>
    </row>
    <row r="14" spans="1:7" ht="24" customHeight="1" thickBot="1">
      <c r="A14" s="55"/>
      <c r="B14" s="47" t="s">
        <v>132</v>
      </c>
      <c r="C14" s="137"/>
      <c r="D14" s="44"/>
      <c r="E14" s="45"/>
      <c r="F14" s="44"/>
      <c r="G14" s="45"/>
    </row>
    <row r="15" spans="1:7" ht="21.75" customHeight="1" thickBot="1">
      <c r="A15" s="35">
        <v>3</v>
      </c>
      <c r="B15" s="66" t="s">
        <v>35</v>
      </c>
      <c r="C15" s="35">
        <v>43.5</v>
      </c>
      <c r="D15" s="147">
        <v>7.37</v>
      </c>
      <c r="E15" s="122">
        <v>10.4</v>
      </c>
      <c r="F15" s="148">
        <v>5.8</v>
      </c>
      <c r="G15" s="122">
        <f t="shared" ref="G15:G17" si="3">(D15+F15)*4+E15*9</f>
        <v>146.28</v>
      </c>
    </row>
    <row r="16" spans="1:7" ht="15" customHeight="1" thickBot="1">
      <c r="A16" s="35">
        <v>340</v>
      </c>
      <c r="B16" s="49" t="s">
        <v>36</v>
      </c>
      <c r="C16" s="35">
        <v>230</v>
      </c>
      <c r="D16" s="147">
        <v>5.9</v>
      </c>
      <c r="E16" s="122">
        <v>4.5</v>
      </c>
      <c r="F16" s="148">
        <v>6.2</v>
      </c>
      <c r="G16" s="122">
        <f t="shared" si="3"/>
        <v>88.9</v>
      </c>
    </row>
    <row r="17" spans="1:7" ht="14.25" customHeight="1" thickBot="1">
      <c r="A17" s="52">
        <v>693</v>
      </c>
      <c r="B17" s="53" t="s">
        <v>242</v>
      </c>
      <c r="C17" s="54">
        <v>200</v>
      </c>
      <c r="D17" s="147">
        <v>5.8</v>
      </c>
      <c r="E17" s="122">
        <v>5.8</v>
      </c>
      <c r="F17" s="147">
        <v>34.4</v>
      </c>
      <c r="G17" s="122">
        <f t="shared" si="3"/>
        <v>212.99999999999997</v>
      </c>
    </row>
    <row r="18" spans="1:7" ht="14.25" customHeight="1">
      <c r="A18" s="52" t="s">
        <v>31</v>
      </c>
      <c r="B18" s="53" t="s">
        <v>32</v>
      </c>
      <c r="C18" s="54">
        <v>80</v>
      </c>
      <c r="D18" s="149">
        <v>4.5</v>
      </c>
      <c r="E18" s="150">
        <v>1.2</v>
      </c>
      <c r="F18" s="149">
        <v>29.9</v>
      </c>
      <c r="G18" s="150">
        <f t="shared" ref="G18" si="4">(F18+D18)*4+E18*9</f>
        <v>148.4</v>
      </c>
    </row>
    <row r="19" spans="1:7" ht="3.75" customHeight="1" thickBot="1">
      <c r="A19" s="72"/>
      <c r="B19" s="22"/>
      <c r="C19" s="72"/>
      <c r="D19" s="176"/>
      <c r="E19" s="176"/>
      <c r="F19" s="176"/>
      <c r="G19" s="176"/>
    </row>
    <row r="20" spans="1:7" ht="18" customHeight="1" thickBot="1">
      <c r="A20" s="90"/>
      <c r="B20" s="91" t="s">
        <v>8</v>
      </c>
      <c r="C20" s="92">
        <f>SUM(C15:C19)</f>
        <v>553.5</v>
      </c>
      <c r="D20" s="166">
        <f t="shared" ref="D20:F20" si="5">SUM(D15:D18)</f>
        <v>23.57</v>
      </c>
      <c r="E20" s="166">
        <f t="shared" si="5"/>
        <v>21.9</v>
      </c>
      <c r="F20" s="166">
        <f t="shared" si="5"/>
        <v>76.3</v>
      </c>
      <c r="G20" s="166">
        <f>SUM(G15:G18)</f>
        <v>596.57999999999993</v>
      </c>
    </row>
    <row r="21" spans="1:7" ht="18.75" customHeight="1" thickBot="1">
      <c r="A21" s="55"/>
      <c r="B21" s="57" t="s">
        <v>9</v>
      </c>
      <c r="C21" s="55"/>
      <c r="D21" s="58"/>
      <c r="E21" s="55"/>
      <c r="F21" s="58"/>
      <c r="G21" s="55"/>
    </row>
    <row r="22" spans="1:7" ht="32.25" customHeight="1" thickBot="1">
      <c r="A22" s="35" t="s">
        <v>41</v>
      </c>
      <c r="B22" s="66" t="s">
        <v>288</v>
      </c>
      <c r="C22" s="35">
        <v>60</v>
      </c>
      <c r="D22" s="156">
        <v>0.42</v>
      </c>
      <c r="E22" s="122">
        <v>3</v>
      </c>
      <c r="F22" s="156">
        <v>1.38</v>
      </c>
      <c r="G22" s="122">
        <f t="shared" ref="G22" si="6">(F22+D22)*4+E22*9</f>
        <v>34.200000000000003</v>
      </c>
    </row>
    <row r="23" spans="1:7" ht="21" customHeight="1" thickBot="1">
      <c r="A23" s="12" t="s">
        <v>47</v>
      </c>
      <c r="B23" s="6" t="s">
        <v>48</v>
      </c>
      <c r="C23" s="12">
        <v>215</v>
      </c>
      <c r="D23" s="147">
        <v>2.58</v>
      </c>
      <c r="E23" s="122">
        <v>5.16</v>
      </c>
      <c r="F23" s="147">
        <v>12.17</v>
      </c>
      <c r="G23" s="167">
        <f>(D23+F23)*4+E23*9</f>
        <v>105.44</v>
      </c>
    </row>
    <row r="24" spans="1:7" ht="19.5" customHeight="1" thickBot="1">
      <c r="A24" s="468" t="s">
        <v>229</v>
      </c>
      <c r="B24" s="484" t="s">
        <v>228</v>
      </c>
      <c r="C24" s="468">
        <v>90</v>
      </c>
      <c r="D24" s="157">
        <v>12.96</v>
      </c>
      <c r="E24" s="158">
        <v>8.6999999999999993</v>
      </c>
      <c r="F24" s="157">
        <v>7.65</v>
      </c>
      <c r="G24" s="485">
        <f t="shared" ref="G24:G26" si="7">(D24+F24)*4+E24*9</f>
        <v>160.74</v>
      </c>
    </row>
    <row r="25" spans="1:7" ht="17.25" customHeight="1" thickBot="1">
      <c r="A25" s="35" t="s">
        <v>292</v>
      </c>
      <c r="B25" s="59" t="s">
        <v>293</v>
      </c>
      <c r="C25" s="38">
        <v>150</v>
      </c>
      <c r="D25" s="157">
        <v>3.6</v>
      </c>
      <c r="E25" s="158">
        <v>5.4</v>
      </c>
      <c r="F25" s="157">
        <v>36.4</v>
      </c>
      <c r="G25" s="122">
        <f t="shared" si="7"/>
        <v>208.6</v>
      </c>
    </row>
    <row r="26" spans="1:7" ht="16.5" customHeight="1" thickBot="1">
      <c r="A26" s="35" t="s">
        <v>268</v>
      </c>
      <c r="B26" s="49" t="s">
        <v>267</v>
      </c>
      <c r="C26" s="35">
        <v>200</v>
      </c>
      <c r="D26" s="147">
        <v>0.2</v>
      </c>
      <c r="E26" s="122">
        <v>0.2</v>
      </c>
      <c r="F26" s="147">
        <v>25</v>
      </c>
      <c r="G26" s="122">
        <f t="shared" si="7"/>
        <v>102.6</v>
      </c>
    </row>
    <row r="27" spans="1:7" ht="15.75" thickBot="1">
      <c r="A27" s="52" t="s">
        <v>31</v>
      </c>
      <c r="B27" s="53" t="s">
        <v>32</v>
      </c>
      <c r="C27" s="54">
        <v>20</v>
      </c>
      <c r="D27" s="149">
        <v>1.26</v>
      </c>
      <c r="E27" s="150">
        <v>0.34</v>
      </c>
      <c r="F27" s="149">
        <v>8.3000000000000007</v>
      </c>
      <c r="G27" s="150">
        <f t="shared" ref="G27" si="8">(F27+D27)*4+E27*9</f>
        <v>41.300000000000004</v>
      </c>
    </row>
    <row r="28" spans="1:7" ht="20.25" customHeight="1" thickBot="1">
      <c r="A28" s="35" t="s">
        <v>31</v>
      </c>
      <c r="B28" s="49" t="s">
        <v>33</v>
      </c>
      <c r="C28" s="50">
        <v>60</v>
      </c>
      <c r="D28" s="149">
        <v>3</v>
      </c>
      <c r="E28" s="150">
        <v>1</v>
      </c>
      <c r="F28" s="149">
        <v>24.8</v>
      </c>
      <c r="G28" s="150">
        <f>(F28+D28)*4+E28*9</f>
        <v>120.2</v>
      </c>
    </row>
    <row r="29" spans="1:7" ht="19.5" customHeight="1" thickBot="1">
      <c r="A29" s="80"/>
      <c r="B29" s="81" t="s">
        <v>8</v>
      </c>
      <c r="C29" s="82">
        <f>SUM(C22:C28)</f>
        <v>795</v>
      </c>
      <c r="D29" s="159">
        <f>SUM(D22:D28)</f>
        <v>24.020000000000003</v>
      </c>
      <c r="E29" s="159">
        <f t="shared" ref="E29:G29" si="9">SUM(E22:E28)</f>
        <v>23.799999999999997</v>
      </c>
      <c r="F29" s="159">
        <f t="shared" si="9"/>
        <v>115.69999999999999</v>
      </c>
      <c r="G29" s="159">
        <f t="shared" si="9"/>
        <v>773.08</v>
      </c>
    </row>
    <row r="30" spans="1:7" ht="25.5" customHeight="1" thickBot="1">
      <c r="A30" s="46"/>
      <c r="B30" s="47" t="s">
        <v>133</v>
      </c>
      <c r="C30" s="46"/>
      <c r="D30" s="48"/>
      <c r="E30" s="46"/>
      <c r="F30" s="48"/>
      <c r="G30" s="46"/>
    </row>
    <row r="31" spans="1:7" ht="30.75" customHeight="1" thickBot="1">
      <c r="A31" s="35" t="s">
        <v>41</v>
      </c>
      <c r="B31" s="66" t="s">
        <v>288</v>
      </c>
      <c r="C31" s="35">
        <v>100</v>
      </c>
      <c r="D31" s="156">
        <v>0.7</v>
      </c>
      <c r="E31" s="122">
        <v>5</v>
      </c>
      <c r="F31" s="156">
        <v>2.2999999999999998</v>
      </c>
      <c r="G31" s="122">
        <f t="shared" ref="G31" si="10">(F31+D31)*4+E31*9</f>
        <v>57</v>
      </c>
    </row>
    <row r="32" spans="1:7" ht="18.75" customHeight="1" thickBot="1">
      <c r="A32" s="12" t="s">
        <v>47</v>
      </c>
      <c r="B32" s="6" t="s">
        <v>48</v>
      </c>
      <c r="C32" s="12">
        <v>265</v>
      </c>
      <c r="D32" s="147">
        <v>3.18</v>
      </c>
      <c r="E32" s="122">
        <v>6.36</v>
      </c>
      <c r="F32" s="147">
        <v>15.6</v>
      </c>
      <c r="G32" s="167">
        <f>(D32+F32)*4+E32*9</f>
        <v>132.36000000000001</v>
      </c>
    </row>
    <row r="33" spans="1:8" ht="20.25" customHeight="1" thickBot="1">
      <c r="A33" s="468" t="s">
        <v>229</v>
      </c>
      <c r="B33" s="484" t="s">
        <v>228</v>
      </c>
      <c r="C33" s="468">
        <v>100</v>
      </c>
      <c r="D33" s="157">
        <v>14.4</v>
      </c>
      <c r="E33" s="158">
        <v>9.6999999999999993</v>
      </c>
      <c r="F33" s="157">
        <v>8.5</v>
      </c>
      <c r="G33" s="485">
        <f t="shared" ref="G33:G35" si="11">(D33+F33)*4+E33*9</f>
        <v>178.89999999999998</v>
      </c>
    </row>
    <row r="34" spans="1:8" ht="18" customHeight="1" thickBot="1">
      <c r="A34" s="35" t="s">
        <v>292</v>
      </c>
      <c r="B34" s="59" t="s">
        <v>293</v>
      </c>
      <c r="C34" s="38">
        <v>180</v>
      </c>
      <c r="D34" s="157">
        <v>4.32</v>
      </c>
      <c r="E34" s="158">
        <v>6.48</v>
      </c>
      <c r="F34" s="157">
        <v>43.68</v>
      </c>
      <c r="G34" s="122">
        <f t="shared" si="11"/>
        <v>250.32</v>
      </c>
    </row>
    <row r="35" spans="1:8" ht="15.75" thickBot="1">
      <c r="A35" s="35" t="s">
        <v>268</v>
      </c>
      <c r="B35" s="49" t="s">
        <v>267</v>
      </c>
      <c r="C35" s="35">
        <v>200</v>
      </c>
      <c r="D35" s="147">
        <v>0.2</v>
      </c>
      <c r="E35" s="122">
        <v>0.2</v>
      </c>
      <c r="F35" s="147">
        <v>25</v>
      </c>
      <c r="G35" s="122">
        <f t="shared" si="11"/>
        <v>102.6</v>
      </c>
    </row>
    <row r="36" spans="1:8" ht="15.75" thickBot="1">
      <c r="A36" s="52" t="s">
        <v>31</v>
      </c>
      <c r="B36" s="53" t="s">
        <v>32</v>
      </c>
      <c r="C36" s="54">
        <v>70</v>
      </c>
      <c r="D36" s="149">
        <v>4.5</v>
      </c>
      <c r="E36" s="150">
        <v>1.2</v>
      </c>
      <c r="F36" s="149">
        <v>29.9</v>
      </c>
      <c r="G36" s="150">
        <f t="shared" ref="G36" si="12">(F36+D36)*4+E36*9</f>
        <v>148.4</v>
      </c>
    </row>
    <row r="37" spans="1:8" ht="15.75" thickBot="1">
      <c r="A37" s="35" t="s">
        <v>31</v>
      </c>
      <c r="B37" s="49" t="s">
        <v>33</v>
      </c>
      <c r="C37" s="50">
        <v>60</v>
      </c>
      <c r="D37" s="149">
        <v>3</v>
      </c>
      <c r="E37" s="150">
        <v>1</v>
      </c>
      <c r="F37" s="149">
        <v>24.8</v>
      </c>
      <c r="G37" s="150">
        <f>(F37+D37)*4+E37*9</f>
        <v>120.2</v>
      </c>
    </row>
    <row r="38" spans="1:8" ht="18.75" customHeight="1" thickBot="1">
      <c r="A38" s="90"/>
      <c r="B38" s="91" t="s">
        <v>8</v>
      </c>
      <c r="C38" s="93">
        <f>SUM(C31:C37)</f>
        <v>975</v>
      </c>
      <c r="D38" s="168">
        <f t="shared" ref="D38:G38" si="13">SUM(D31:D37)</f>
        <v>30.3</v>
      </c>
      <c r="E38" s="169">
        <f t="shared" si="13"/>
        <v>29.939999999999998</v>
      </c>
      <c r="F38" s="168">
        <f t="shared" si="13"/>
        <v>149.78</v>
      </c>
      <c r="G38" s="169">
        <f t="shared" si="13"/>
        <v>989.78</v>
      </c>
    </row>
    <row r="39" spans="1:8" ht="6.75" customHeight="1">
      <c r="A39" s="46"/>
      <c r="B39" s="60"/>
      <c r="C39" s="60"/>
      <c r="D39" s="61"/>
      <c r="E39" s="60"/>
      <c r="F39" s="61"/>
      <c r="G39" s="60"/>
      <c r="H39" s="17"/>
    </row>
    <row r="40" spans="1:8" ht="6" customHeight="1" thickBot="1">
      <c r="A40" s="46"/>
      <c r="B40" s="60"/>
      <c r="C40" s="60"/>
      <c r="D40" s="61"/>
      <c r="E40" s="60"/>
      <c r="F40" s="61"/>
      <c r="G40" s="60"/>
      <c r="H40" s="17"/>
    </row>
    <row r="41" spans="1:8" ht="15.75" thickBot="1">
      <c r="A41" s="80"/>
      <c r="B41" s="81" t="s">
        <v>63</v>
      </c>
      <c r="C41" s="80"/>
      <c r="D41" s="174">
        <f t="shared" ref="D41:G41" si="14">D29+D13</f>
        <v>43.88</v>
      </c>
      <c r="E41" s="173">
        <f t="shared" si="14"/>
        <v>43.099999999999994</v>
      </c>
      <c r="F41" s="174">
        <f t="shared" si="14"/>
        <v>182.7</v>
      </c>
      <c r="G41" s="173">
        <f t="shared" si="14"/>
        <v>1294.22</v>
      </c>
      <c r="H41" s="17"/>
    </row>
    <row r="42" spans="1:8" ht="15.75" thickBot="1">
      <c r="A42" s="98"/>
      <c r="B42" s="91" t="s">
        <v>141</v>
      </c>
      <c r="C42" s="99"/>
      <c r="D42" s="180">
        <f t="shared" ref="D42:G42" si="15">D38+D20</f>
        <v>53.870000000000005</v>
      </c>
      <c r="E42" s="180">
        <f t="shared" si="15"/>
        <v>51.839999999999996</v>
      </c>
      <c r="F42" s="180">
        <f t="shared" si="15"/>
        <v>226.07999999999998</v>
      </c>
      <c r="G42" s="180">
        <f t="shared" si="15"/>
        <v>1586.36</v>
      </c>
      <c r="H42" s="17"/>
    </row>
    <row r="43" spans="1:8">
      <c r="A43" s="42"/>
      <c r="B43" s="512"/>
      <c r="C43" s="512"/>
      <c r="D43" s="512"/>
      <c r="E43" s="512"/>
      <c r="F43" s="512"/>
      <c r="G43" s="512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2:B2"/>
    <mergeCell ref="A3:B3"/>
    <mergeCell ref="A5:A6"/>
    <mergeCell ref="B5:B6"/>
    <mergeCell ref="C5:C6"/>
    <mergeCell ref="D5:F5"/>
  </mergeCells>
  <pageMargins left="0.70866141732283472" right="0.31496062992125984" top="0.55118110236220474" bottom="0.15748031496062992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7"/>
  <sheetViews>
    <sheetView workbookViewId="0">
      <pane ySplit="6" topLeftCell="A19" activePane="bottomLeft" state="frozen"/>
      <selection pane="bottomLeft" activeCell="A31" sqref="A31:G37"/>
    </sheetView>
  </sheetViews>
  <sheetFormatPr defaultRowHeight="15"/>
  <cols>
    <col min="1" max="1" width="10" customWidth="1"/>
    <col min="2" max="2" width="41.42578125" customWidth="1"/>
    <col min="3" max="3" width="10.710937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104</v>
      </c>
      <c r="B2" s="515"/>
      <c r="C2" s="126"/>
      <c r="D2" s="126"/>
      <c r="E2" s="126"/>
      <c r="F2" s="1"/>
      <c r="G2" s="1"/>
    </row>
    <row r="3" spans="1:7" ht="18.75">
      <c r="A3" s="515" t="s">
        <v>106</v>
      </c>
      <c r="B3" s="515"/>
      <c r="C3" s="126"/>
      <c r="D3" s="126"/>
      <c r="E3" s="126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8.75" customHeight="1" thickBot="1">
      <c r="A8" s="35">
        <v>311</v>
      </c>
      <c r="B8" s="49" t="s">
        <v>130</v>
      </c>
      <c r="C8" s="12">
        <v>210</v>
      </c>
      <c r="D8" s="147">
        <v>8.6199999999999992</v>
      </c>
      <c r="E8" s="122">
        <v>12.6</v>
      </c>
      <c r="F8" s="148">
        <v>40</v>
      </c>
      <c r="G8" s="167">
        <f>(F8+D8)*4+E8*9</f>
        <v>307.88</v>
      </c>
    </row>
    <row r="9" spans="1:7" ht="19.5" customHeight="1" thickBot="1">
      <c r="A9" s="35">
        <v>741</v>
      </c>
      <c r="B9" s="49" t="s">
        <v>253</v>
      </c>
      <c r="C9" s="12">
        <v>65</v>
      </c>
      <c r="D9" s="147">
        <v>6.1</v>
      </c>
      <c r="E9" s="122">
        <v>5.2</v>
      </c>
      <c r="F9" s="148">
        <v>8.19</v>
      </c>
      <c r="G9" s="167">
        <f>(F9+D9)*4+E9*9</f>
        <v>103.96000000000001</v>
      </c>
    </row>
    <row r="10" spans="1:7" ht="19.5" customHeight="1" thickBot="1">
      <c r="A10" s="35" t="s">
        <v>38</v>
      </c>
      <c r="B10" s="49" t="s">
        <v>39</v>
      </c>
      <c r="C10" s="35">
        <v>200</v>
      </c>
      <c r="D10" s="147">
        <v>1.4</v>
      </c>
      <c r="E10" s="122">
        <v>1.6</v>
      </c>
      <c r="F10" s="148">
        <v>16.399999999999999</v>
      </c>
      <c r="G10" s="167">
        <f>(F10+D10)*4+E10*9</f>
        <v>85.6</v>
      </c>
    </row>
    <row r="11" spans="1:7" ht="18.75" customHeight="1" thickBot="1">
      <c r="A11" s="117" t="s">
        <v>31</v>
      </c>
      <c r="B11" s="46" t="s">
        <v>32</v>
      </c>
      <c r="C11" s="54">
        <v>20</v>
      </c>
      <c r="D11" s="149">
        <v>1.26</v>
      </c>
      <c r="E11" s="150">
        <v>0.34</v>
      </c>
      <c r="F11" s="149">
        <v>8.3000000000000007</v>
      </c>
      <c r="G11" s="177">
        <f t="shared" ref="G11" si="0">(F11+D11)*4+E11*9</f>
        <v>41.300000000000004</v>
      </c>
    </row>
    <row r="12" spans="1:7" ht="18.75" customHeight="1" thickBot="1">
      <c r="A12" s="222" t="s">
        <v>31</v>
      </c>
      <c r="B12" s="223" t="s">
        <v>263</v>
      </c>
      <c r="C12" s="224">
        <v>200</v>
      </c>
      <c r="D12" s="225">
        <v>0.5</v>
      </c>
      <c r="E12" s="225">
        <v>0.1</v>
      </c>
      <c r="F12" s="225">
        <v>10.1</v>
      </c>
      <c r="G12" s="226">
        <f t="shared" ref="G12" si="1">(F12+D12)*4+E12*9</f>
        <v>43.3</v>
      </c>
    </row>
    <row r="13" spans="1:7" ht="16.5" customHeight="1" thickBot="1">
      <c r="A13" s="100"/>
      <c r="B13" s="101" t="s">
        <v>8</v>
      </c>
      <c r="C13" s="102">
        <f>SUM(C8:C12)</f>
        <v>695</v>
      </c>
      <c r="D13" s="181">
        <f>SUM(D8:D12)</f>
        <v>17.88</v>
      </c>
      <c r="E13" s="181">
        <f t="shared" ref="E13:G13" si="2">SUM(E8:E12)</f>
        <v>19.840000000000003</v>
      </c>
      <c r="F13" s="181">
        <f t="shared" si="2"/>
        <v>82.99</v>
      </c>
      <c r="G13" s="181">
        <f t="shared" si="2"/>
        <v>582.04</v>
      </c>
    </row>
    <row r="14" spans="1:7" ht="24" customHeight="1" thickBot="1">
      <c r="A14" s="3"/>
      <c r="B14" s="10" t="s">
        <v>132</v>
      </c>
      <c r="C14" s="36"/>
      <c r="D14" s="182"/>
      <c r="E14" s="183"/>
      <c r="F14" s="182"/>
      <c r="G14" s="183"/>
    </row>
    <row r="15" spans="1:7" ht="17.25" customHeight="1" thickBot="1">
      <c r="A15" s="35">
        <v>311</v>
      </c>
      <c r="B15" s="49" t="s">
        <v>130</v>
      </c>
      <c r="C15" s="12">
        <v>260</v>
      </c>
      <c r="D15" s="147">
        <v>11.09</v>
      </c>
      <c r="E15" s="122">
        <v>14.2</v>
      </c>
      <c r="F15" s="148">
        <v>50</v>
      </c>
      <c r="G15" s="122">
        <f>(D15+F15)*4+E15*9</f>
        <v>372.16</v>
      </c>
    </row>
    <row r="16" spans="1:7" ht="16.5" customHeight="1" thickBot="1">
      <c r="A16" s="35">
        <v>741</v>
      </c>
      <c r="B16" s="49" t="s">
        <v>253</v>
      </c>
      <c r="C16" s="12">
        <v>80</v>
      </c>
      <c r="D16" s="147">
        <v>7.5</v>
      </c>
      <c r="E16" s="122">
        <v>6.4</v>
      </c>
      <c r="F16" s="148">
        <v>10.1</v>
      </c>
      <c r="G16" s="122">
        <f>(D16+F16)*4+E16*9</f>
        <v>128</v>
      </c>
    </row>
    <row r="17" spans="1:7" ht="18" customHeight="1" thickBot="1">
      <c r="A17" s="35" t="s">
        <v>38</v>
      </c>
      <c r="B17" s="49" t="s">
        <v>39</v>
      </c>
      <c r="C17" s="35">
        <v>200</v>
      </c>
      <c r="D17" s="147">
        <v>1.4</v>
      </c>
      <c r="E17" s="122">
        <v>1.6</v>
      </c>
      <c r="F17" s="148">
        <v>16.399999999999999</v>
      </c>
      <c r="G17" s="122">
        <f>(D17+F17)*4+E17*9</f>
        <v>85.6</v>
      </c>
    </row>
    <row r="18" spans="1:7" ht="15.75" customHeight="1" thickBot="1">
      <c r="A18" s="35" t="s">
        <v>31</v>
      </c>
      <c r="B18" s="49" t="s">
        <v>32</v>
      </c>
      <c r="C18" s="54">
        <v>40</v>
      </c>
      <c r="D18" s="149">
        <v>2.52</v>
      </c>
      <c r="E18" s="150">
        <v>0.68</v>
      </c>
      <c r="F18" s="149">
        <v>16.600000000000001</v>
      </c>
      <c r="G18" s="122">
        <f>(D18+F18)*4+E18*9</f>
        <v>82.600000000000009</v>
      </c>
    </row>
    <row r="19" spans="1:7" ht="15.75" customHeight="1" thickBot="1">
      <c r="A19" s="114" t="s">
        <v>31</v>
      </c>
      <c r="B19" s="115" t="s">
        <v>264</v>
      </c>
      <c r="C19" s="114">
        <v>200</v>
      </c>
      <c r="D19" s="184">
        <v>0.5</v>
      </c>
      <c r="E19" s="184">
        <v>0.1</v>
      </c>
      <c r="F19" s="184">
        <v>10.1</v>
      </c>
      <c r="G19" s="184">
        <f t="shared" ref="G19" si="3">(F19+D19)*4+E19*9</f>
        <v>43.3</v>
      </c>
    </row>
    <row r="20" spans="1:7" ht="15.75" customHeight="1" thickBot="1">
      <c r="A20" s="106"/>
      <c r="B20" s="107" t="s">
        <v>8</v>
      </c>
      <c r="C20" s="112">
        <f>SUM(C15:C19)</f>
        <v>780</v>
      </c>
      <c r="D20" s="185">
        <f>SUM(D15:D19)</f>
        <v>23.009999999999998</v>
      </c>
      <c r="E20" s="185">
        <f t="shared" ref="E20" si="4">SUM(E15:E19)</f>
        <v>22.980000000000004</v>
      </c>
      <c r="F20" s="185">
        <f>SUM(F15:F19)</f>
        <v>103.19999999999999</v>
      </c>
      <c r="G20" s="185">
        <f t="shared" ref="G20" si="5">SUM(G15:G19)</f>
        <v>711.66</v>
      </c>
    </row>
    <row r="21" spans="1:7" ht="26.25" customHeight="1" thickBot="1">
      <c r="A21" s="3"/>
      <c r="B21" s="32" t="s">
        <v>9</v>
      </c>
      <c r="C21" s="3"/>
      <c r="D21" s="186"/>
      <c r="E21" s="187"/>
      <c r="F21" s="186"/>
      <c r="G21" s="187"/>
    </row>
    <row r="22" spans="1:7" ht="33" customHeight="1" thickBot="1">
      <c r="A22" s="12" t="s">
        <v>43</v>
      </c>
      <c r="B22" s="37" t="s">
        <v>289</v>
      </c>
      <c r="C22" s="12">
        <v>60</v>
      </c>
      <c r="D22" s="191">
        <v>0.42</v>
      </c>
      <c r="E22" s="167">
        <v>3.03</v>
      </c>
      <c r="F22" s="191">
        <v>1.41</v>
      </c>
      <c r="G22" s="167">
        <f t="shared" ref="G22:G26" si="6">(D22+F22)*4+E22*9</f>
        <v>34.589999999999996</v>
      </c>
    </row>
    <row r="23" spans="1:7" ht="15.75" thickBot="1">
      <c r="A23" s="12">
        <v>171</v>
      </c>
      <c r="B23" s="6" t="s">
        <v>146</v>
      </c>
      <c r="C23" s="12">
        <v>220</v>
      </c>
      <c r="D23" s="147">
        <v>4.3</v>
      </c>
      <c r="E23" s="122">
        <v>5.0999999999999996</v>
      </c>
      <c r="F23" s="147">
        <v>23.5</v>
      </c>
      <c r="G23" s="177">
        <f t="shared" si="6"/>
        <v>157.1</v>
      </c>
    </row>
    <row r="24" spans="1:7" ht="22.5" customHeight="1" thickBot="1">
      <c r="A24" s="12" t="s">
        <v>232</v>
      </c>
      <c r="B24" s="49" t="s">
        <v>233</v>
      </c>
      <c r="C24" s="35">
        <v>90</v>
      </c>
      <c r="D24" s="147">
        <v>9.5</v>
      </c>
      <c r="E24" s="122">
        <v>11.5</v>
      </c>
      <c r="F24" s="147">
        <v>11.93</v>
      </c>
      <c r="G24" s="177">
        <f t="shared" si="6"/>
        <v>189.22</v>
      </c>
    </row>
    <row r="25" spans="1:7" ht="18.75" customHeight="1" thickBot="1">
      <c r="A25" s="120" t="s">
        <v>235</v>
      </c>
      <c r="B25" s="49" t="s">
        <v>234</v>
      </c>
      <c r="C25" s="35">
        <v>150</v>
      </c>
      <c r="D25" s="147">
        <v>8.6</v>
      </c>
      <c r="E25" s="122">
        <v>6.8</v>
      </c>
      <c r="F25" s="147">
        <v>37.799999999999997</v>
      </c>
      <c r="G25" s="177">
        <f t="shared" si="6"/>
        <v>246.79999999999998</v>
      </c>
    </row>
    <row r="26" spans="1:7" ht="27" customHeight="1" thickBot="1">
      <c r="A26" s="120" t="s">
        <v>88</v>
      </c>
      <c r="B26" s="49" t="s">
        <v>87</v>
      </c>
      <c r="C26" s="35">
        <v>200</v>
      </c>
      <c r="D26" s="147">
        <v>0</v>
      </c>
      <c r="E26" s="122">
        <v>0</v>
      </c>
      <c r="F26" s="147">
        <v>24</v>
      </c>
      <c r="G26" s="177">
        <f t="shared" si="6"/>
        <v>96</v>
      </c>
    </row>
    <row r="27" spans="1:7" ht="19.5" customHeight="1" thickBot="1">
      <c r="A27" s="35" t="s">
        <v>31</v>
      </c>
      <c r="B27" s="49" t="s">
        <v>32</v>
      </c>
      <c r="C27" s="54">
        <v>20</v>
      </c>
      <c r="D27" s="149">
        <v>1.26</v>
      </c>
      <c r="E27" s="150">
        <v>0.34</v>
      </c>
      <c r="F27" s="149">
        <v>8.3000000000000007</v>
      </c>
      <c r="G27" s="122">
        <f>(D27+F27)*4+E27*9</f>
        <v>41.300000000000004</v>
      </c>
    </row>
    <row r="28" spans="1:7" ht="17.25" customHeight="1" thickBot="1">
      <c r="A28" s="12" t="s">
        <v>31</v>
      </c>
      <c r="B28" s="6" t="s">
        <v>33</v>
      </c>
      <c r="C28" s="54">
        <v>20</v>
      </c>
      <c r="D28" s="149">
        <v>1.26</v>
      </c>
      <c r="E28" s="150">
        <v>0.34</v>
      </c>
      <c r="F28" s="149">
        <v>8.3000000000000007</v>
      </c>
      <c r="G28" s="122">
        <f>(D28+F28)*4+E28*9</f>
        <v>41.300000000000004</v>
      </c>
    </row>
    <row r="29" spans="1:7" ht="16.5" customHeight="1" thickBot="1">
      <c r="A29" s="103"/>
      <c r="B29" s="104" t="s">
        <v>8</v>
      </c>
      <c r="C29" s="105">
        <f>SUM(C22:C28)</f>
        <v>760</v>
      </c>
      <c r="D29" s="188">
        <f>SUM(D22:D28)</f>
        <v>25.340000000000003</v>
      </c>
      <c r="E29" s="188">
        <f t="shared" ref="E29:F29" si="7">SUM(E22:E28)</f>
        <v>27.11</v>
      </c>
      <c r="F29" s="188">
        <f t="shared" si="7"/>
        <v>115.24</v>
      </c>
      <c r="G29" s="188">
        <f>SUM(G22:G28)</f>
        <v>806.30999999999983</v>
      </c>
    </row>
    <row r="30" spans="1:7" ht="25.5" customHeight="1" thickBot="1">
      <c r="A30" s="2"/>
      <c r="B30" s="10" t="s">
        <v>133</v>
      </c>
      <c r="C30" s="2"/>
      <c r="D30" s="189"/>
      <c r="E30" s="190"/>
      <c r="F30" s="189"/>
      <c r="G30" s="190"/>
    </row>
    <row r="31" spans="1:7" ht="32.25" customHeight="1" thickBot="1">
      <c r="A31" s="12" t="s">
        <v>43</v>
      </c>
      <c r="B31" s="37" t="s">
        <v>289</v>
      </c>
      <c r="C31" s="12">
        <v>100</v>
      </c>
      <c r="D31" s="191">
        <v>0.71</v>
      </c>
      <c r="E31" s="167">
        <v>5.0599999999999996</v>
      </c>
      <c r="F31" s="191">
        <v>2.35</v>
      </c>
      <c r="G31" s="167">
        <f t="shared" ref="G31:G35" si="8">(D31+F31)*4+E31*9</f>
        <v>57.78</v>
      </c>
    </row>
    <row r="32" spans="1:7" ht="15.75" thickBot="1">
      <c r="A32" s="12">
        <v>171</v>
      </c>
      <c r="B32" s="6" t="s">
        <v>146</v>
      </c>
      <c r="C32" s="35">
        <v>270</v>
      </c>
      <c r="D32" s="178">
        <v>5.3</v>
      </c>
      <c r="E32" s="122">
        <v>6.1</v>
      </c>
      <c r="F32" s="179">
        <v>29.1</v>
      </c>
      <c r="G32" s="177">
        <f t="shared" si="8"/>
        <v>192.5</v>
      </c>
    </row>
    <row r="33" spans="1:8" ht="21" customHeight="1" thickBot="1">
      <c r="A33" s="12" t="s">
        <v>232</v>
      </c>
      <c r="B33" s="49" t="s">
        <v>233</v>
      </c>
      <c r="C33" s="35">
        <v>100</v>
      </c>
      <c r="D33" s="147">
        <v>10.6</v>
      </c>
      <c r="E33" s="122">
        <v>12</v>
      </c>
      <c r="F33" s="147">
        <v>13.25</v>
      </c>
      <c r="G33" s="177">
        <f t="shared" si="8"/>
        <v>203.4</v>
      </c>
    </row>
    <row r="34" spans="1:8" ht="21" customHeight="1" thickBot="1">
      <c r="A34" s="120" t="s">
        <v>235</v>
      </c>
      <c r="B34" s="49" t="s">
        <v>234</v>
      </c>
      <c r="C34" s="35">
        <v>180</v>
      </c>
      <c r="D34" s="147">
        <v>10.32</v>
      </c>
      <c r="E34" s="122">
        <v>8.16</v>
      </c>
      <c r="F34" s="147">
        <v>40</v>
      </c>
      <c r="G34" s="177">
        <f t="shared" si="8"/>
        <v>274.72000000000003</v>
      </c>
    </row>
    <row r="35" spans="1:8" ht="28.5" customHeight="1" thickBot="1">
      <c r="A35" s="120" t="s">
        <v>88</v>
      </c>
      <c r="B35" s="49" t="s">
        <v>87</v>
      </c>
      <c r="C35" s="35">
        <v>200</v>
      </c>
      <c r="D35" s="147">
        <v>0</v>
      </c>
      <c r="E35" s="122">
        <v>0</v>
      </c>
      <c r="F35" s="147">
        <v>24</v>
      </c>
      <c r="G35" s="177">
        <f t="shared" si="8"/>
        <v>96</v>
      </c>
    </row>
    <row r="36" spans="1:8" ht="15.75" thickBot="1">
      <c r="A36" s="35" t="s">
        <v>31</v>
      </c>
      <c r="B36" s="49" t="s">
        <v>32</v>
      </c>
      <c r="C36" s="54">
        <v>20</v>
      </c>
      <c r="D36" s="149">
        <v>1.26</v>
      </c>
      <c r="E36" s="150">
        <v>0.34</v>
      </c>
      <c r="F36" s="149">
        <v>8.3000000000000007</v>
      </c>
      <c r="G36" s="122">
        <f>(D36+F36)*4+E36*9</f>
        <v>41.300000000000004</v>
      </c>
    </row>
    <row r="37" spans="1:8" ht="18" customHeight="1" thickBot="1">
      <c r="A37" s="12" t="s">
        <v>31</v>
      </c>
      <c r="B37" s="6" t="s">
        <v>33</v>
      </c>
      <c r="C37" s="54">
        <v>30</v>
      </c>
      <c r="D37" s="149">
        <v>1.89</v>
      </c>
      <c r="E37" s="150">
        <v>0.51</v>
      </c>
      <c r="F37" s="149">
        <v>16.600000000000001</v>
      </c>
      <c r="G37" s="122">
        <f>(D37+F37)*4+E37*9</f>
        <v>78.550000000000011</v>
      </c>
    </row>
    <row r="38" spans="1:8" ht="15.75" thickBot="1">
      <c r="A38" s="106"/>
      <c r="B38" s="107" t="s">
        <v>8</v>
      </c>
      <c r="C38" s="108">
        <f>SUM(C30:C37)</f>
        <v>900</v>
      </c>
      <c r="D38" s="192">
        <f>SUM(D31:D37)</f>
        <v>30.080000000000002</v>
      </c>
      <c r="E38" s="185">
        <f t="shared" ref="E38:G38" si="9">SUM(E31:E37)</f>
        <v>32.17</v>
      </c>
      <c r="F38" s="185">
        <f t="shared" si="9"/>
        <v>133.6</v>
      </c>
      <c r="G38" s="185">
        <f t="shared" si="9"/>
        <v>944.25</v>
      </c>
    </row>
    <row r="39" spans="1:8" ht="6.75" customHeight="1">
      <c r="A39" s="2"/>
      <c r="B39" s="15"/>
      <c r="C39" s="15"/>
      <c r="D39" s="193"/>
      <c r="E39" s="194"/>
      <c r="F39" s="193"/>
      <c r="G39" s="194"/>
      <c r="H39" s="17"/>
    </row>
    <row r="40" spans="1:8" ht="6" customHeight="1" thickBot="1">
      <c r="A40" s="2"/>
      <c r="B40" s="15"/>
      <c r="C40" s="15"/>
      <c r="D40" s="193"/>
      <c r="E40" s="194"/>
      <c r="F40" s="193"/>
      <c r="G40" s="194"/>
      <c r="H40" s="17"/>
    </row>
    <row r="41" spans="1:8" ht="15.75" thickBot="1">
      <c r="A41" s="103"/>
      <c r="B41" s="81" t="s">
        <v>63</v>
      </c>
      <c r="C41" s="103"/>
      <c r="D41" s="195">
        <f>D29+D13</f>
        <v>43.22</v>
      </c>
      <c r="E41" s="196">
        <f t="shared" ref="E41:G41" si="10">E29+E13</f>
        <v>46.95</v>
      </c>
      <c r="F41" s="195">
        <f t="shared" si="10"/>
        <v>198.23</v>
      </c>
      <c r="G41" s="196">
        <f t="shared" si="10"/>
        <v>1388.35</v>
      </c>
      <c r="H41" s="17"/>
    </row>
    <row r="42" spans="1:8" ht="15.75" thickBot="1">
      <c r="A42" s="109"/>
      <c r="B42" s="91" t="s">
        <v>141</v>
      </c>
      <c r="C42" s="110"/>
      <c r="D42" s="197">
        <f>D38+D20</f>
        <v>53.09</v>
      </c>
      <c r="E42" s="197">
        <f t="shared" ref="E42:G42" si="11">E38+E20</f>
        <v>55.150000000000006</v>
      </c>
      <c r="F42" s="197">
        <f t="shared" si="11"/>
        <v>236.79999999999998</v>
      </c>
      <c r="G42" s="197">
        <f t="shared" si="11"/>
        <v>1655.9099999999999</v>
      </c>
      <c r="H42" s="17"/>
    </row>
    <row r="43" spans="1:8">
      <c r="B43" s="526"/>
      <c r="C43" s="526"/>
      <c r="D43" s="526"/>
      <c r="E43" s="526"/>
      <c r="F43" s="526"/>
      <c r="G43" s="526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workbookViewId="0">
      <pane ySplit="6" topLeftCell="A20" activePane="bottomLeft" state="frozen"/>
      <selection pane="bottomLeft" activeCell="A32" sqref="A32:G38"/>
    </sheetView>
  </sheetViews>
  <sheetFormatPr defaultRowHeight="15"/>
  <cols>
    <col min="1" max="1" width="10" customWidth="1"/>
    <col min="2" max="2" width="42.140625" customWidth="1"/>
    <col min="3" max="3" width="9.710937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41"/>
      <c r="G1" s="41"/>
    </row>
    <row r="2" spans="1:7" ht="18.75">
      <c r="A2" s="515" t="s">
        <v>104</v>
      </c>
      <c r="B2" s="515"/>
      <c r="C2" s="126"/>
      <c r="D2" s="126"/>
      <c r="E2" s="126"/>
      <c r="F2" s="41"/>
      <c r="G2" s="41"/>
    </row>
    <row r="3" spans="1:7" ht="18.75">
      <c r="A3" s="515" t="s">
        <v>109</v>
      </c>
      <c r="B3" s="515"/>
      <c r="C3" s="126"/>
      <c r="D3" s="126"/>
      <c r="E3" s="126"/>
      <c r="F3" s="41"/>
      <c r="G3" s="41"/>
    </row>
    <row r="4" spans="1:7" ht="19.5" thickBot="1">
      <c r="A4" s="43" t="s">
        <v>134</v>
      </c>
      <c r="B4" s="43"/>
      <c r="C4" s="43"/>
      <c r="D4" s="43"/>
      <c r="E4" s="43"/>
      <c r="F4" s="41"/>
      <c r="G4" s="41"/>
    </row>
    <row r="5" spans="1:7" ht="33" customHeight="1" thickBot="1">
      <c r="A5" s="518" t="s">
        <v>0</v>
      </c>
      <c r="B5" s="513" t="s">
        <v>1</v>
      </c>
      <c r="C5" s="513" t="s">
        <v>2</v>
      </c>
      <c r="D5" s="516" t="s">
        <v>3</v>
      </c>
      <c r="E5" s="516"/>
      <c r="F5" s="517"/>
      <c r="G5" s="513" t="s">
        <v>7</v>
      </c>
    </row>
    <row r="6" spans="1:7" ht="23.25" customHeight="1" thickBot="1">
      <c r="A6" s="519"/>
      <c r="B6" s="514"/>
      <c r="C6" s="514"/>
      <c r="D6" s="44" t="s">
        <v>4</v>
      </c>
      <c r="E6" s="45" t="s">
        <v>5</v>
      </c>
      <c r="F6" s="44" t="s">
        <v>6</v>
      </c>
      <c r="G6" s="514"/>
    </row>
    <row r="7" spans="1:7" ht="24" customHeight="1" thickBot="1">
      <c r="A7" s="46"/>
      <c r="B7" s="47" t="s">
        <v>15</v>
      </c>
      <c r="C7" s="46"/>
      <c r="D7" s="48"/>
      <c r="E7" s="46"/>
      <c r="F7" s="48"/>
      <c r="G7" s="46"/>
    </row>
    <row r="8" spans="1:7" ht="18" customHeight="1" thickBot="1">
      <c r="A8" s="35">
        <v>1</v>
      </c>
      <c r="B8" s="49" t="s">
        <v>28</v>
      </c>
      <c r="C8" s="35">
        <v>23.5</v>
      </c>
      <c r="D8" s="147">
        <v>1.5</v>
      </c>
      <c r="E8" s="122">
        <v>3</v>
      </c>
      <c r="F8" s="148">
        <v>9.1999999999999993</v>
      </c>
      <c r="G8" s="122">
        <f>(F8+D8)*4+E8*9</f>
        <v>69.8</v>
      </c>
    </row>
    <row r="9" spans="1:7" ht="22.5" customHeight="1" thickBot="1">
      <c r="A9" s="35">
        <v>311</v>
      </c>
      <c r="B9" s="49" t="s">
        <v>226</v>
      </c>
      <c r="C9" s="35">
        <v>210</v>
      </c>
      <c r="D9" s="147">
        <v>8.5</v>
      </c>
      <c r="E9" s="122">
        <v>9.01</v>
      </c>
      <c r="F9" s="148">
        <v>30</v>
      </c>
      <c r="G9" s="122">
        <f>(F9+D9)*4+E9*9</f>
        <v>235.09</v>
      </c>
    </row>
    <row r="10" spans="1:7" ht="15.75" thickBot="1">
      <c r="A10" s="50">
        <v>692</v>
      </c>
      <c r="B10" s="51" t="s">
        <v>30</v>
      </c>
      <c r="C10" s="50">
        <v>200</v>
      </c>
      <c r="D10" s="149">
        <v>4.0999999999999996</v>
      </c>
      <c r="E10" s="150">
        <v>6.2</v>
      </c>
      <c r="F10" s="149">
        <v>25.3</v>
      </c>
      <c r="G10" s="150">
        <f>(F10+D10)*4+E10*9</f>
        <v>173.4</v>
      </c>
    </row>
    <row r="11" spans="1:7" ht="15.75" thickBot="1">
      <c r="A11" s="35" t="s">
        <v>31</v>
      </c>
      <c r="B11" s="49" t="s">
        <v>32</v>
      </c>
      <c r="C11" s="35">
        <v>20</v>
      </c>
      <c r="D11" s="147">
        <v>1.26</v>
      </c>
      <c r="E11" s="122">
        <v>0.34</v>
      </c>
      <c r="F11" s="147">
        <v>8.3000000000000007</v>
      </c>
      <c r="G11" s="122">
        <f t="shared" ref="G11:G12" si="0">(F11+D11)*4+E11*9</f>
        <v>41.300000000000004</v>
      </c>
    </row>
    <row r="12" spans="1:7" ht="15.75" thickBot="1">
      <c r="A12" s="124" t="s">
        <v>31</v>
      </c>
      <c r="B12" s="26" t="s">
        <v>265</v>
      </c>
      <c r="C12" s="124">
        <v>200</v>
      </c>
      <c r="D12" s="199">
        <v>0.5</v>
      </c>
      <c r="E12" s="199">
        <v>0.1</v>
      </c>
      <c r="F12" s="199">
        <v>10.1</v>
      </c>
      <c r="G12" s="199">
        <f t="shared" si="0"/>
        <v>43.3</v>
      </c>
    </row>
    <row r="13" spans="1:7" ht="6" hidden="1" customHeight="1" thickBot="1">
      <c r="A13" s="67"/>
      <c r="B13" s="73"/>
      <c r="C13" s="67"/>
      <c r="D13" s="153"/>
      <c r="E13" s="153"/>
      <c r="F13" s="153"/>
      <c r="G13" s="153"/>
    </row>
    <row r="14" spans="1:7" ht="16.5" customHeight="1" thickBot="1">
      <c r="A14" s="103"/>
      <c r="B14" s="104" t="s">
        <v>8</v>
      </c>
      <c r="C14" s="111">
        <f>SUM(C8:C13)</f>
        <v>653.5</v>
      </c>
      <c r="D14" s="198">
        <f>SUM(D8:D13)</f>
        <v>15.86</v>
      </c>
      <c r="E14" s="198">
        <f t="shared" ref="E14:F14" si="1">SUM(E8:E13)</f>
        <v>18.650000000000002</v>
      </c>
      <c r="F14" s="198">
        <f t="shared" si="1"/>
        <v>82.899999999999991</v>
      </c>
      <c r="G14" s="198">
        <f>SUM(G8:G13)</f>
        <v>562.88999999999987</v>
      </c>
    </row>
    <row r="15" spans="1:7" ht="18.75" customHeight="1" thickBot="1">
      <c r="A15" s="55"/>
      <c r="B15" s="47" t="s">
        <v>132</v>
      </c>
      <c r="C15" s="56"/>
      <c r="D15" s="44"/>
      <c r="E15" s="45"/>
      <c r="F15" s="44"/>
      <c r="G15" s="45"/>
    </row>
    <row r="16" spans="1:7" ht="20.25" customHeight="1" thickBot="1">
      <c r="A16" s="35">
        <v>1</v>
      </c>
      <c r="B16" s="49" t="s">
        <v>28</v>
      </c>
      <c r="C16" s="35">
        <v>33.5</v>
      </c>
      <c r="D16" s="147">
        <v>4.0999999999999996</v>
      </c>
      <c r="E16" s="122">
        <v>3.7</v>
      </c>
      <c r="F16" s="148">
        <v>11.2</v>
      </c>
      <c r="G16" s="122">
        <f>(F16+D16)*4+E16*9</f>
        <v>94.5</v>
      </c>
    </row>
    <row r="17" spans="1:7" ht="21.75" customHeight="1" thickBot="1">
      <c r="A17" s="35">
        <v>311</v>
      </c>
      <c r="B17" s="49" t="s">
        <v>226</v>
      </c>
      <c r="C17" s="35">
        <v>260</v>
      </c>
      <c r="D17" s="147">
        <v>10.52</v>
      </c>
      <c r="E17" s="122">
        <v>11.1</v>
      </c>
      <c r="F17" s="148">
        <v>37</v>
      </c>
      <c r="G17" s="122">
        <f>(F17+D17)*4+E17*9</f>
        <v>289.97999999999996</v>
      </c>
    </row>
    <row r="18" spans="1:7" ht="15" customHeight="1" thickBot="1">
      <c r="A18" s="50">
        <v>692</v>
      </c>
      <c r="B18" s="51" t="s">
        <v>30</v>
      </c>
      <c r="C18" s="50">
        <v>200</v>
      </c>
      <c r="D18" s="149">
        <v>4.0999999999999996</v>
      </c>
      <c r="E18" s="150">
        <v>6.2</v>
      </c>
      <c r="F18" s="149">
        <v>25.3</v>
      </c>
      <c r="G18" s="122">
        <f>(F18+D18)*4+E18*9</f>
        <v>173.4</v>
      </c>
    </row>
    <row r="19" spans="1:7" ht="15" customHeight="1">
      <c r="A19" s="50" t="s">
        <v>31</v>
      </c>
      <c r="B19" s="51" t="s">
        <v>32</v>
      </c>
      <c r="C19" s="54">
        <v>20</v>
      </c>
      <c r="D19" s="149">
        <v>1.26</v>
      </c>
      <c r="E19" s="150">
        <v>0.34</v>
      </c>
      <c r="F19" s="149">
        <v>8.3000000000000007</v>
      </c>
      <c r="G19" s="150">
        <f>(F19+D19)*4+E19*9</f>
        <v>41.300000000000004</v>
      </c>
    </row>
    <row r="20" spans="1:7" ht="15" customHeight="1" thickBot="1">
      <c r="A20" s="114" t="s">
        <v>31</v>
      </c>
      <c r="B20" s="115" t="s">
        <v>264</v>
      </c>
      <c r="C20" s="114">
        <v>200</v>
      </c>
      <c r="D20" s="184">
        <v>0.5</v>
      </c>
      <c r="E20" s="184">
        <v>0.1</v>
      </c>
      <c r="F20" s="184">
        <v>10.1</v>
      </c>
      <c r="G20" s="184">
        <f t="shared" ref="G20" si="2">(F20+D20)*4+E20*9</f>
        <v>43.3</v>
      </c>
    </row>
    <row r="21" spans="1:7" ht="15.75" customHeight="1" thickBot="1">
      <c r="A21" s="106"/>
      <c r="B21" s="107" t="s">
        <v>8</v>
      </c>
      <c r="C21" s="112">
        <f>SUM(C16:C20)</f>
        <v>713.5</v>
      </c>
      <c r="D21" s="185">
        <f>SUM(D16:D20)</f>
        <v>20.48</v>
      </c>
      <c r="E21" s="185">
        <f t="shared" ref="E21:F21" si="3">SUM(E16:E20)</f>
        <v>21.44</v>
      </c>
      <c r="F21" s="185">
        <f t="shared" si="3"/>
        <v>91.899999999999991</v>
      </c>
      <c r="G21" s="185">
        <f>SUM(G16:G20)</f>
        <v>642.4799999999999</v>
      </c>
    </row>
    <row r="22" spans="1:7" ht="26.25" customHeight="1" thickBot="1">
      <c r="A22" s="55"/>
      <c r="B22" s="57" t="s">
        <v>9</v>
      </c>
      <c r="C22" s="55"/>
      <c r="D22" s="58"/>
      <c r="E22" s="55"/>
      <c r="F22" s="58"/>
      <c r="G22" s="55"/>
    </row>
    <row r="23" spans="1:7" ht="21" customHeight="1" thickBot="1">
      <c r="A23" s="35" t="s">
        <v>269</v>
      </c>
      <c r="B23" s="49" t="s">
        <v>270</v>
      </c>
      <c r="C23" s="35">
        <v>60</v>
      </c>
      <c r="D23" s="156">
        <v>1.5</v>
      </c>
      <c r="E23" s="122">
        <v>0.42</v>
      </c>
      <c r="F23" s="156">
        <v>4.62</v>
      </c>
      <c r="G23" s="167">
        <f t="shared" ref="G23:G26" si="4">(D23+F23)*4+E23*9</f>
        <v>28.26</v>
      </c>
    </row>
    <row r="24" spans="1:7" ht="21" customHeight="1" thickBot="1">
      <c r="A24" s="35">
        <v>139</v>
      </c>
      <c r="B24" s="49" t="s">
        <v>123</v>
      </c>
      <c r="C24" s="35">
        <v>215</v>
      </c>
      <c r="D24" s="156">
        <v>3.1</v>
      </c>
      <c r="E24" s="122">
        <v>4.5</v>
      </c>
      <c r="F24" s="156">
        <v>17</v>
      </c>
      <c r="G24" s="167">
        <f t="shared" si="4"/>
        <v>120.9</v>
      </c>
    </row>
    <row r="25" spans="1:7" ht="19.5" customHeight="1" thickBot="1">
      <c r="A25" s="35">
        <v>451</v>
      </c>
      <c r="B25" s="66" t="s">
        <v>271</v>
      </c>
      <c r="C25" s="35">
        <v>90</v>
      </c>
      <c r="D25" s="147">
        <v>9.09</v>
      </c>
      <c r="E25" s="122">
        <v>10.5</v>
      </c>
      <c r="F25" s="147">
        <v>30</v>
      </c>
      <c r="G25" s="167">
        <f t="shared" si="4"/>
        <v>250.86</v>
      </c>
    </row>
    <row r="26" spans="1:7" ht="20.25" customHeight="1" thickBot="1">
      <c r="A26" s="35">
        <v>259</v>
      </c>
      <c r="B26" s="49" t="s">
        <v>272</v>
      </c>
      <c r="C26" s="35">
        <v>150</v>
      </c>
      <c r="D26" s="147">
        <v>7.5</v>
      </c>
      <c r="E26" s="122">
        <v>9.5</v>
      </c>
      <c r="F26" s="147">
        <v>10.8</v>
      </c>
      <c r="G26" s="167">
        <f t="shared" si="4"/>
        <v>158.69999999999999</v>
      </c>
    </row>
    <row r="27" spans="1:7" ht="18.75" customHeight="1" thickBot="1">
      <c r="A27" s="18" t="s">
        <v>45</v>
      </c>
      <c r="B27" s="33" t="s">
        <v>254</v>
      </c>
      <c r="C27" s="18">
        <v>200</v>
      </c>
      <c r="D27" s="157">
        <v>0.1</v>
      </c>
      <c r="E27" s="158">
        <v>0.1</v>
      </c>
      <c r="F27" s="157">
        <v>22.2</v>
      </c>
      <c r="G27" s="167">
        <f t="shared" ref="G27" si="5">(D27+F27)*4+E27*9</f>
        <v>90.100000000000009</v>
      </c>
    </row>
    <row r="28" spans="1:7" ht="15" customHeight="1" thickBot="1">
      <c r="A28" s="50" t="s">
        <v>31</v>
      </c>
      <c r="B28" s="51" t="s">
        <v>32</v>
      </c>
      <c r="C28" s="54">
        <v>20</v>
      </c>
      <c r="D28" s="149">
        <v>1.26</v>
      </c>
      <c r="E28" s="150">
        <v>0.34</v>
      </c>
      <c r="F28" s="149">
        <v>8.3000000000000007</v>
      </c>
      <c r="G28" s="150">
        <f>(F28+D28)*4+E28*9</f>
        <v>41.300000000000004</v>
      </c>
    </row>
    <row r="29" spans="1:7" ht="15.75" thickBot="1">
      <c r="A29" s="35" t="s">
        <v>31</v>
      </c>
      <c r="B29" s="49" t="s">
        <v>33</v>
      </c>
      <c r="C29" s="54">
        <v>20</v>
      </c>
      <c r="D29" s="149">
        <v>1.26</v>
      </c>
      <c r="E29" s="150">
        <v>0.34</v>
      </c>
      <c r="F29" s="149">
        <v>8.3000000000000007</v>
      </c>
      <c r="G29" s="150">
        <f>(F29+D29)*4+E29*9</f>
        <v>41.300000000000004</v>
      </c>
    </row>
    <row r="30" spans="1:7" ht="16.5" customHeight="1" thickBot="1">
      <c r="A30" s="80"/>
      <c r="B30" s="81" t="s">
        <v>8</v>
      </c>
      <c r="C30" s="82">
        <f>SUM(C23:C29)</f>
        <v>755</v>
      </c>
      <c r="D30" s="159">
        <f>SUM(D23:D29)</f>
        <v>23.810000000000002</v>
      </c>
      <c r="E30" s="159">
        <f t="shared" ref="E30" si="6">SUM(E23:E29)</f>
        <v>25.700000000000003</v>
      </c>
      <c r="F30" s="159">
        <f>SUM(F23:F29)</f>
        <v>101.22</v>
      </c>
      <c r="G30" s="159">
        <f>SUM(G23:G29)</f>
        <v>731.42</v>
      </c>
    </row>
    <row r="31" spans="1:7" ht="25.5" customHeight="1" thickBot="1">
      <c r="A31" s="46"/>
      <c r="B31" s="47" t="s">
        <v>133</v>
      </c>
      <c r="C31" s="46"/>
      <c r="D31" s="48"/>
      <c r="E31" s="46"/>
      <c r="F31" s="48"/>
      <c r="G31" s="46"/>
    </row>
    <row r="32" spans="1:7" ht="20.25" customHeight="1" thickBot="1">
      <c r="A32" s="35" t="s">
        <v>269</v>
      </c>
      <c r="B32" s="49" t="s">
        <v>270</v>
      </c>
      <c r="C32" s="35">
        <v>100</v>
      </c>
      <c r="D32" s="156">
        <v>2.5</v>
      </c>
      <c r="E32" s="122">
        <v>0.7</v>
      </c>
      <c r="F32" s="156">
        <v>7.7</v>
      </c>
      <c r="G32" s="167">
        <f t="shared" ref="G32" si="7">(D32+F32)*4+E32*9</f>
        <v>47.099999999999994</v>
      </c>
    </row>
    <row r="33" spans="1:8" ht="22.5" customHeight="1" thickBot="1">
      <c r="A33" s="35">
        <v>139</v>
      </c>
      <c r="B33" s="49" t="s">
        <v>123</v>
      </c>
      <c r="C33" s="35">
        <v>265</v>
      </c>
      <c r="D33" s="156">
        <v>3.8</v>
      </c>
      <c r="E33" s="122">
        <v>5.54</v>
      </c>
      <c r="F33" s="156">
        <v>20.95</v>
      </c>
      <c r="G33" s="167">
        <f t="shared" ref="G33:G35" si="8">(D33+F33)*4+E33*9</f>
        <v>148.86000000000001</v>
      </c>
    </row>
    <row r="34" spans="1:8" ht="21" customHeight="1" thickBot="1">
      <c r="A34" s="35">
        <v>451</v>
      </c>
      <c r="B34" s="66" t="s">
        <v>271</v>
      </c>
      <c r="C34" s="35">
        <v>100</v>
      </c>
      <c r="D34" s="147">
        <v>10.1</v>
      </c>
      <c r="E34" s="122">
        <v>11.7</v>
      </c>
      <c r="F34" s="147">
        <v>33.33</v>
      </c>
      <c r="G34" s="167">
        <f t="shared" si="8"/>
        <v>279.02</v>
      </c>
    </row>
    <row r="35" spans="1:8" ht="21.75" customHeight="1" thickBot="1">
      <c r="A35" s="35">
        <v>259</v>
      </c>
      <c r="B35" s="49" t="s">
        <v>272</v>
      </c>
      <c r="C35" s="35">
        <v>180</v>
      </c>
      <c r="D35" s="147">
        <v>9</v>
      </c>
      <c r="E35" s="122">
        <v>11.4</v>
      </c>
      <c r="F35" s="147">
        <v>12.96</v>
      </c>
      <c r="G35" s="167">
        <f t="shared" si="8"/>
        <v>190.44</v>
      </c>
    </row>
    <row r="36" spans="1:8" ht="15.75" thickBot="1">
      <c r="A36" s="18" t="s">
        <v>45</v>
      </c>
      <c r="B36" s="33" t="s">
        <v>254</v>
      </c>
      <c r="C36" s="18">
        <v>200</v>
      </c>
      <c r="D36" s="157">
        <v>0.1</v>
      </c>
      <c r="E36" s="158">
        <v>0.1</v>
      </c>
      <c r="F36" s="157">
        <v>22.2</v>
      </c>
      <c r="G36" s="167">
        <f t="shared" ref="G36" si="9">(D36+F36)*4+E36*9</f>
        <v>90.100000000000009</v>
      </c>
    </row>
    <row r="37" spans="1:8" ht="15.75" thickBot="1">
      <c r="A37" s="50" t="s">
        <v>31</v>
      </c>
      <c r="B37" s="51" t="s">
        <v>32</v>
      </c>
      <c r="C37" s="54">
        <v>20</v>
      </c>
      <c r="D37" s="149">
        <v>1.26</v>
      </c>
      <c r="E37" s="150">
        <v>0.34</v>
      </c>
      <c r="F37" s="149">
        <v>8.3000000000000007</v>
      </c>
      <c r="G37" s="150">
        <f>(F37+D37)*4+E37*9</f>
        <v>41.300000000000004</v>
      </c>
    </row>
    <row r="38" spans="1:8" ht="15.75" thickBot="1">
      <c r="A38" s="35" t="s">
        <v>31</v>
      </c>
      <c r="B38" s="49" t="s">
        <v>33</v>
      </c>
      <c r="C38" s="54">
        <v>20</v>
      </c>
      <c r="D38" s="149">
        <v>1.26</v>
      </c>
      <c r="E38" s="150">
        <v>0.34</v>
      </c>
      <c r="F38" s="149">
        <v>8.3000000000000007</v>
      </c>
      <c r="G38" s="150">
        <f>(F38+D38)*4+E38*9</f>
        <v>41.300000000000004</v>
      </c>
    </row>
    <row r="39" spans="1:8" ht="15.75" thickBot="1">
      <c r="A39" s="90"/>
      <c r="B39" s="91" t="s">
        <v>8</v>
      </c>
      <c r="C39" s="93">
        <f>SUM(C32:C38)</f>
        <v>885</v>
      </c>
      <c r="D39" s="168">
        <f t="shared" ref="D39:F39" si="10">SUM(D32:D38)</f>
        <v>28.020000000000003</v>
      </c>
      <c r="E39" s="169">
        <f t="shared" si="10"/>
        <v>30.119999999999997</v>
      </c>
      <c r="F39" s="169">
        <f t="shared" si="10"/>
        <v>113.74</v>
      </c>
      <c r="G39" s="169">
        <f>SUM(G32:G38)</f>
        <v>838.12</v>
      </c>
    </row>
    <row r="40" spans="1:8" ht="6.75" customHeight="1">
      <c r="A40" s="46"/>
      <c r="B40" s="60"/>
      <c r="C40" s="60"/>
      <c r="D40" s="170"/>
      <c r="E40" s="171"/>
      <c r="F40" s="170"/>
      <c r="G40" s="171"/>
      <c r="H40" s="17"/>
    </row>
    <row r="41" spans="1:8" ht="6" customHeight="1" thickBot="1">
      <c r="A41" s="46"/>
      <c r="B41" s="60"/>
      <c r="C41" s="60"/>
      <c r="D41" s="170"/>
      <c r="E41" s="171"/>
      <c r="F41" s="170"/>
      <c r="G41" s="171"/>
      <c r="H41" s="17"/>
    </row>
    <row r="42" spans="1:8" ht="15.75" thickBot="1">
      <c r="A42" s="80"/>
      <c r="B42" s="81" t="s">
        <v>63</v>
      </c>
      <c r="C42" s="80"/>
      <c r="D42" s="174">
        <f t="shared" ref="D42:G42" si="11">D30+D14</f>
        <v>39.67</v>
      </c>
      <c r="E42" s="173">
        <f t="shared" si="11"/>
        <v>44.350000000000009</v>
      </c>
      <c r="F42" s="174">
        <f t="shared" si="11"/>
        <v>184.12</v>
      </c>
      <c r="G42" s="173">
        <f t="shared" si="11"/>
        <v>1294.31</v>
      </c>
      <c r="H42" s="17"/>
    </row>
    <row r="43" spans="1:8" ht="15.75" thickBot="1">
      <c r="A43" s="98"/>
      <c r="B43" s="91" t="s">
        <v>141</v>
      </c>
      <c r="C43" s="99"/>
      <c r="D43" s="180">
        <f>D39+D21</f>
        <v>48.5</v>
      </c>
      <c r="E43" s="180">
        <f t="shared" ref="E43:G43" si="12">E39+E21</f>
        <v>51.56</v>
      </c>
      <c r="F43" s="180">
        <f t="shared" si="12"/>
        <v>205.64</v>
      </c>
      <c r="G43" s="180">
        <f t="shared" si="12"/>
        <v>1480.6</v>
      </c>
      <c r="H43" s="17"/>
    </row>
    <row r="44" spans="1:8">
      <c r="A44" s="42"/>
      <c r="B44" s="512"/>
      <c r="C44" s="512"/>
      <c r="D44" s="512"/>
      <c r="E44" s="512"/>
      <c r="F44" s="512"/>
      <c r="G44" s="512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  <row r="68" spans="2:8">
      <c r="B68" s="17"/>
      <c r="C68" s="17"/>
      <c r="D68" s="17"/>
      <c r="E68" s="17"/>
      <c r="F68" s="17"/>
      <c r="G68" s="17"/>
      <c r="H68" s="17"/>
    </row>
  </sheetData>
  <mergeCells count="9">
    <mergeCell ref="G5:G6"/>
    <mergeCell ref="B44:G44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3"/>
  <sheetViews>
    <sheetView workbookViewId="0">
      <pane ySplit="6" topLeftCell="A16" activePane="bottomLeft" state="frozen"/>
      <selection pane="bottomLeft" activeCell="K41" sqref="K41"/>
    </sheetView>
  </sheetViews>
  <sheetFormatPr defaultRowHeight="15"/>
  <cols>
    <col min="1" max="1" width="10" customWidth="1"/>
    <col min="2" max="2" width="43.42578125" customWidth="1"/>
    <col min="3" max="3" width="9.710937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104</v>
      </c>
      <c r="B2" s="515"/>
      <c r="C2" s="126"/>
      <c r="D2" s="126"/>
      <c r="E2" s="126"/>
      <c r="F2" s="1"/>
      <c r="G2" s="1"/>
    </row>
    <row r="3" spans="1:7" ht="18.75">
      <c r="A3" s="515" t="s">
        <v>118</v>
      </c>
      <c r="B3" s="515"/>
      <c r="C3" s="126"/>
      <c r="D3" s="126"/>
      <c r="E3" s="126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5.75" thickBot="1">
      <c r="A8" s="35">
        <v>377</v>
      </c>
      <c r="B8" s="49" t="s">
        <v>126</v>
      </c>
      <c r="C8" s="35">
        <v>90</v>
      </c>
      <c r="D8" s="147">
        <v>14.2</v>
      </c>
      <c r="E8" s="122">
        <v>10.199999999999999</v>
      </c>
      <c r="F8" s="148">
        <v>24.7</v>
      </c>
      <c r="G8" s="167">
        <f t="shared" ref="G8" si="0">(D8+F8)*4+E8*9</f>
        <v>247.39999999999998</v>
      </c>
    </row>
    <row r="9" spans="1:7" ht="15.75" thickBot="1">
      <c r="A9" s="38">
        <v>520</v>
      </c>
      <c r="B9" s="59" t="s">
        <v>99</v>
      </c>
      <c r="C9" s="38">
        <v>150</v>
      </c>
      <c r="D9" s="157">
        <v>3.1</v>
      </c>
      <c r="E9" s="158">
        <v>4.2</v>
      </c>
      <c r="F9" s="157">
        <v>20.6</v>
      </c>
      <c r="G9" s="122">
        <f t="shared" ref="G9" si="1">(F9+D9)*4+E9*9</f>
        <v>132.60000000000002</v>
      </c>
    </row>
    <row r="10" spans="1:7" ht="15.75" thickBot="1">
      <c r="A10" s="12">
        <v>685</v>
      </c>
      <c r="B10" s="6" t="s">
        <v>42</v>
      </c>
      <c r="C10" s="12">
        <v>200</v>
      </c>
      <c r="D10" s="147">
        <v>0</v>
      </c>
      <c r="E10" s="122">
        <v>0</v>
      </c>
      <c r="F10" s="148">
        <v>9.1</v>
      </c>
      <c r="G10" s="167">
        <f>(F10+D10)*4+E10*9</f>
        <v>36.4</v>
      </c>
    </row>
    <row r="11" spans="1:7" ht="15.75" thickBot="1">
      <c r="A11" s="35" t="s">
        <v>31</v>
      </c>
      <c r="B11" s="49" t="s">
        <v>32</v>
      </c>
      <c r="C11" s="35">
        <v>30</v>
      </c>
      <c r="D11" s="147">
        <v>1.89</v>
      </c>
      <c r="E11" s="122">
        <v>0.51</v>
      </c>
      <c r="F11" s="147">
        <v>12.45</v>
      </c>
      <c r="G11" s="167">
        <f>(F11+D11)*4+E11*9</f>
        <v>61.95</v>
      </c>
    </row>
    <row r="12" spans="1:7" ht="16.5" customHeight="1" thickBot="1">
      <c r="A12" s="103"/>
      <c r="B12" s="104" t="s">
        <v>8</v>
      </c>
      <c r="C12" s="111">
        <v>500</v>
      </c>
      <c r="D12" s="198">
        <f>SUM(D8:D11)</f>
        <v>19.190000000000001</v>
      </c>
      <c r="E12" s="198">
        <f>SUM(E8:E11)</f>
        <v>14.909999999999998</v>
      </c>
      <c r="F12" s="198">
        <f>SUM(F8:F11)</f>
        <v>66.849999999999994</v>
      </c>
      <c r="G12" s="198">
        <f>SUM(G8:G11)</f>
        <v>478.34999999999997</v>
      </c>
    </row>
    <row r="13" spans="1:7" ht="24" customHeight="1" thickBot="1">
      <c r="A13" s="3"/>
      <c r="B13" s="10" t="s">
        <v>132</v>
      </c>
      <c r="C13" s="36"/>
      <c r="D13" s="8"/>
      <c r="E13" s="7"/>
      <c r="F13" s="8"/>
      <c r="G13" s="7"/>
    </row>
    <row r="14" spans="1:7" ht="15" customHeight="1" thickBot="1">
      <c r="A14" s="35">
        <v>377</v>
      </c>
      <c r="B14" s="49" t="s">
        <v>126</v>
      </c>
      <c r="C14" s="35">
        <v>100</v>
      </c>
      <c r="D14" s="147">
        <v>15.2</v>
      </c>
      <c r="E14" s="122">
        <v>11.3</v>
      </c>
      <c r="F14" s="148">
        <v>27.5</v>
      </c>
      <c r="G14" s="167">
        <f t="shared" ref="G14:G16" si="2">(D14+F14)*4+E14*9</f>
        <v>272.5</v>
      </c>
    </row>
    <row r="15" spans="1:7" ht="14.25" customHeight="1" thickBot="1">
      <c r="A15" s="38">
        <v>520</v>
      </c>
      <c r="B15" s="59" t="s">
        <v>99</v>
      </c>
      <c r="C15" s="158">
        <v>200</v>
      </c>
      <c r="D15" s="157">
        <v>4.13</v>
      </c>
      <c r="E15" s="158">
        <v>5.6</v>
      </c>
      <c r="F15" s="157">
        <v>27.46</v>
      </c>
      <c r="G15" s="167">
        <f t="shared" si="2"/>
        <v>176.76</v>
      </c>
    </row>
    <row r="16" spans="1:7" ht="14.25" customHeight="1" thickBot="1">
      <c r="A16" s="12">
        <v>685</v>
      </c>
      <c r="B16" s="6" t="s">
        <v>42</v>
      </c>
      <c r="C16" s="12">
        <v>200</v>
      </c>
      <c r="D16" s="147">
        <v>0</v>
      </c>
      <c r="E16" s="122">
        <v>0</v>
      </c>
      <c r="F16" s="148">
        <v>9.1</v>
      </c>
      <c r="G16" s="167">
        <f t="shared" si="2"/>
        <v>36.4</v>
      </c>
    </row>
    <row r="17" spans="1:8" ht="14.25" customHeight="1" thickBot="1">
      <c r="A17" s="117" t="s">
        <v>31</v>
      </c>
      <c r="B17" s="46" t="s">
        <v>32</v>
      </c>
      <c r="C17" s="64">
        <v>50</v>
      </c>
      <c r="D17" s="203">
        <v>3.57</v>
      </c>
      <c r="E17" s="204">
        <v>0.84</v>
      </c>
      <c r="F17" s="203">
        <v>20.76</v>
      </c>
      <c r="G17" s="204">
        <f>(F17+D17)*4+E17*9</f>
        <v>104.88000000000001</v>
      </c>
    </row>
    <row r="18" spans="1:8" ht="15.75" customHeight="1" thickBot="1">
      <c r="A18" s="106"/>
      <c r="B18" s="107" t="s">
        <v>8</v>
      </c>
      <c r="C18" s="112">
        <v>550</v>
      </c>
      <c r="D18" s="185">
        <f>SUM(D14:D17)</f>
        <v>22.9</v>
      </c>
      <c r="E18" s="185">
        <f>SUM(E14:E17)</f>
        <v>17.739999999999998</v>
      </c>
      <c r="F18" s="185">
        <f>SUM(F14:F17)</f>
        <v>84.820000000000007</v>
      </c>
      <c r="G18" s="185">
        <f>SUM(G14:G17)</f>
        <v>590.54</v>
      </c>
    </row>
    <row r="19" spans="1:8" ht="26.25" customHeight="1" thickBot="1">
      <c r="A19" s="3"/>
      <c r="B19" s="32" t="s">
        <v>9</v>
      </c>
      <c r="C19" s="3"/>
      <c r="D19" s="30"/>
      <c r="E19" s="3"/>
      <c r="F19" s="30"/>
      <c r="G19" s="3"/>
    </row>
    <row r="20" spans="1:8" ht="15.75" thickBot="1">
      <c r="A20" s="35">
        <v>133</v>
      </c>
      <c r="B20" s="49" t="s">
        <v>266</v>
      </c>
      <c r="C20" s="35">
        <v>210</v>
      </c>
      <c r="D20" s="156">
        <v>3.5</v>
      </c>
      <c r="E20" s="122">
        <v>3.4</v>
      </c>
      <c r="F20" s="156">
        <v>18</v>
      </c>
      <c r="G20" s="122">
        <f>(D20+F20)*4+E20*9</f>
        <v>116.6</v>
      </c>
    </row>
    <row r="21" spans="1:8" ht="19.5" customHeight="1" thickBot="1">
      <c r="A21" s="12" t="s">
        <v>273</v>
      </c>
      <c r="B21" s="6" t="s">
        <v>274</v>
      </c>
      <c r="C21" s="12">
        <v>90</v>
      </c>
      <c r="D21" s="147">
        <v>12.3</v>
      </c>
      <c r="E21" s="122">
        <v>17.5</v>
      </c>
      <c r="F21" s="147">
        <v>23</v>
      </c>
      <c r="G21" s="122">
        <f>(D21+F21)*4+E21*9</f>
        <v>298.7</v>
      </c>
    </row>
    <row r="22" spans="1:8" ht="21.75" customHeight="1" thickBot="1">
      <c r="A22" s="18" t="s">
        <v>137</v>
      </c>
      <c r="B22" s="33" t="s">
        <v>138</v>
      </c>
      <c r="C22" s="18">
        <v>150</v>
      </c>
      <c r="D22" s="157">
        <v>2.5</v>
      </c>
      <c r="E22" s="158">
        <v>4</v>
      </c>
      <c r="F22" s="157">
        <v>14.6</v>
      </c>
      <c r="G22" s="122">
        <f>(D22+F22)*4+E22*9</f>
        <v>104.4</v>
      </c>
    </row>
    <row r="23" spans="1:8" ht="18" customHeight="1" thickBot="1">
      <c r="A23" s="12" t="s">
        <v>294</v>
      </c>
      <c r="B23" s="49" t="s">
        <v>296</v>
      </c>
      <c r="C23" s="35">
        <v>200</v>
      </c>
      <c r="D23" s="147">
        <v>0.3</v>
      </c>
      <c r="E23" s="122">
        <v>0.1</v>
      </c>
      <c r="F23" s="147">
        <v>8.4</v>
      </c>
      <c r="G23" s="122">
        <f>(D23+F23)*4+E23*9</f>
        <v>35.700000000000003</v>
      </c>
      <c r="H23" s="42"/>
    </row>
    <row r="24" spans="1:8" ht="15.75" thickBot="1">
      <c r="A24" s="28" t="s">
        <v>31</v>
      </c>
      <c r="B24" s="29" t="s">
        <v>32</v>
      </c>
      <c r="C24" s="35">
        <v>50</v>
      </c>
      <c r="D24" s="147">
        <v>3.15</v>
      </c>
      <c r="E24" s="122">
        <v>0.85</v>
      </c>
      <c r="F24" s="147">
        <v>20.75</v>
      </c>
      <c r="G24" s="167">
        <f>(F24+D24)*4+E24*9</f>
        <v>103.25</v>
      </c>
    </row>
    <row r="25" spans="1:8" ht="15.75" thickBot="1">
      <c r="A25" s="12" t="s">
        <v>31</v>
      </c>
      <c r="B25" s="6" t="s">
        <v>33</v>
      </c>
      <c r="C25" s="50">
        <v>40</v>
      </c>
      <c r="D25" s="149">
        <v>2.52</v>
      </c>
      <c r="E25" s="150">
        <v>0.68</v>
      </c>
      <c r="F25" s="149">
        <v>16.600000000000001</v>
      </c>
      <c r="G25" s="167">
        <f t="shared" ref="G25" si="3">(F25+D25)*4+E25*9</f>
        <v>82.600000000000009</v>
      </c>
    </row>
    <row r="26" spans="1:8" ht="16.5" customHeight="1" thickBot="1">
      <c r="A26" s="103"/>
      <c r="B26" s="104" t="s">
        <v>8</v>
      </c>
      <c r="C26" s="105">
        <v>725</v>
      </c>
      <c r="D26" s="188">
        <f>SUM(D20:D25)</f>
        <v>24.27</v>
      </c>
      <c r="E26" s="188">
        <f>SUM(E20:E25)</f>
        <v>26.53</v>
      </c>
      <c r="F26" s="188">
        <f>SUM(F20:F25)</f>
        <v>101.35</v>
      </c>
      <c r="G26" s="188">
        <f>SUM(G20:G25)</f>
        <v>741.25</v>
      </c>
    </row>
    <row r="27" spans="1:8" ht="25.5" customHeight="1" thickBot="1">
      <c r="A27" s="2"/>
      <c r="B27" s="10" t="s">
        <v>133</v>
      </c>
      <c r="C27" s="2"/>
      <c r="D27" s="4"/>
      <c r="E27" s="2"/>
      <c r="F27" s="4"/>
      <c r="G27" s="2"/>
    </row>
    <row r="28" spans="1:8" ht="15.75" thickBot="1">
      <c r="A28" s="35">
        <v>133</v>
      </c>
      <c r="B28" s="49" t="s">
        <v>82</v>
      </c>
      <c r="C28" s="35" t="s">
        <v>34</v>
      </c>
      <c r="D28" s="156">
        <v>4.3</v>
      </c>
      <c r="E28" s="122">
        <v>4.2</v>
      </c>
      <c r="F28" s="156">
        <v>22.3</v>
      </c>
      <c r="G28" s="122">
        <f>(D28+F28)*4+E28*9</f>
        <v>144.20000000000002</v>
      </c>
    </row>
    <row r="29" spans="1:8" ht="15.75" thickBot="1">
      <c r="A29" s="12" t="s">
        <v>273</v>
      </c>
      <c r="B29" s="6" t="s">
        <v>274</v>
      </c>
      <c r="C29" s="12">
        <v>100</v>
      </c>
      <c r="D29" s="147">
        <v>13.7</v>
      </c>
      <c r="E29" s="122">
        <v>19.5</v>
      </c>
      <c r="F29" s="147">
        <v>25.6</v>
      </c>
      <c r="G29" s="122">
        <f>(D29+F29)*4+E29*9</f>
        <v>332.7</v>
      </c>
    </row>
    <row r="30" spans="1:8" ht="15.75" thickBot="1">
      <c r="A30" s="18" t="s">
        <v>137</v>
      </c>
      <c r="B30" s="33" t="s">
        <v>138</v>
      </c>
      <c r="C30" s="18">
        <v>180</v>
      </c>
      <c r="D30" s="157">
        <v>3</v>
      </c>
      <c r="E30" s="158">
        <v>4.8</v>
      </c>
      <c r="F30" s="157">
        <v>17.5</v>
      </c>
      <c r="G30" s="122">
        <f>(D30+F30)*4+E30*9</f>
        <v>125.19999999999999</v>
      </c>
    </row>
    <row r="31" spans="1:8" ht="15.75" thickBot="1">
      <c r="A31" s="12" t="s">
        <v>294</v>
      </c>
      <c r="B31" s="49" t="s">
        <v>296</v>
      </c>
      <c r="C31" s="35"/>
      <c r="D31" s="147"/>
      <c r="E31" s="122"/>
      <c r="F31" s="147"/>
      <c r="G31" s="122"/>
    </row>
    <row r="32" spans="1:8" ht="15.75" thickBot="1">
      <c r="A32" s="28" t="s">
        <v>31</v>
      </c>
      <c r="B32" s="29" t="s">
        <v>32</v>
      </c>
      <c r="C32" s="54">
        <v>70</v>
      </c>
      <c r="D32" s="149">
        <v>4.5</v>
      </c>
      <c r="E32" s="150">
        <v>1.2</v>
      </c>
      <c r="F32" s="149">
        <v>29.9</v>
      </c>
      <c r="G32" s="122">
        <f>(D32+F32)*4+E32*9</f>
        <v>148.4</v>
      </c>
    </row>
    <row r="33" spans="1:8" ht="15.75" thickBot="1">
      <c r="A33" s="12" t="s">
        <v>31</v>
      </c>
      <c r="B33" s="6" t="s">
        <v>33</v>
      </c>
      <c r="C33" s="54">
        <v>40</v>
      </c>
      <c r="D33" s="149">
        <v>2.52</v>
      </c>
      <c r="E33" s="150">
        <v>0.68</v>
      </c>
      <c r="F33" s="149">
        <v>16.600000000000001</v>
      </c>
      <c r="G33" s="167">
        <f t="shared" ref="G33" si="4">(F33+D33)*4+E33*9</f>
        <v>82.600000000000009</v>
      </c>
    </row>
    <row r="34" spans="1:8" ht="15.75" thickBot="1">
      <c r="A34" s="106"/>
      <c r="B34" s="107" t="s">
        <v>8</v>
      </c>
      <c r="C34" s="113">
        <v>815</v>
      </c>
      <c r="D34" s="201">
        <f t="shared" ref="D34:G34" si="5">SUM(D28:D33)</f>
        <v>28.02</v>
      </c>
      <c r="E34" s="202">
        <f t="shared" si="5"/>
        <v>30.38</v>
      </c>
      <c r="F34" s="202">
        <f t="shared" si="5"/>
        <v>111.9</v>
      </c>
      <c r="G34" s="202">
        <f t="shared" si="5"/>
        <v>833.09999999999991</v>
      </c>
    </row>
    <row r="35" spans="1:8" ht="6.75" customHeight="1">
      <c r="A35" s="2"/>
      <c r="B35" s="15"/>
      <c r="C35" s="15"/>
      <c r="D35" s="16"/>
      <c r="E35" s="15"/>
      <c r="F35" s="16"/>
      <c r="G35" s="15"/>
      <c r="H35" s="17"/>
    </row>
    <row r="36" spans="1:8" ht="6" customHeight="1" thickBot="1">
      <c r="A36" s="2"/>
      <c r="B36" s="15"/>
      <c r="C36" s="15"/>
      <c r="D36" s="16"/>
      <c r="E36" s="15"/>
      <c r="F36" s="16"/>
      <c r="G36" s="15"/>
      <c r="H36" s="17"/>
    </row>
    <row r="37" spans="1:8" ht="15.75" customHeight="1" thickBot="1">
      <c r="A37" s="103"/>
      <c r="B37" s="81" t="s">
        <v>63</v>
      </c>
      <c r="C37" s="103"/>
      <c r="D37" s="195">
        <f>D26+D12</f>
        <v>43.46</v>
      </c>
      <c r="E37" s="196">
        <f>E26+E12</f>
        <v>41.44</v>
      </c>
      <c r="F37" s="195">
        <f>F26+F12</f>
        <v>168.2</v>
      </c>
      <c r="G37" s="196">
        <f>G26+G12</f>
        <v>1219.5999999999999</v>
      </c>
      <c r="H37" s="17"/>
    </row>
    <row r="38" spans="1:8" ht="18.75" customHeight="1" thickBot="1">
      <c r="A38" s="109"/>
      <c r="B38" s="91" t="s">
        <v>141</v>
      </c>
      <c r="C38" s="110"/>
      <c r="D38" s="197">
        <f>D34+D18</f>
        <v>50.92</v>
      </c>
      <c r="E38" s="197">
        <f>E34+E18</f>
        <v>48.12</v>
      </c>
      <c r="F38" s="197">
        <f>F34+F18</f>
        <v>196.72000000000003</v>
      </c>
      <c r="G38" s="197">
        <f>G34+G18</f>
        <v>1423.6399999999999</v>
      </c>
      <c r="H38" s="17"/>
    </row>
    <row r="39" spans="1:8">
      <c r="B39" s="526"/>
      <c r="C39" s="526"/>
      <c r="D39" s="526"/>
      <c r="E39" s="526"/>
      <c r="F39" s="526"/>
      <c r="G39" s="526"/>
      <c r="H39" s="17"/>
    </row>
    <row r="40" spans="1:8">
      <c r="B40" s="17"/>
      <c r="C40" s="17"/>
      <c r="D40" s="17"/>
      <c r="E40" s="17"/>
      <c r="F40" s="17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</sheetData>
  <mergeCells count="9">
    <mergeCell ref="G5:G6"/>
    <mergeCell ref="B39:G39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5"/>
  <sheetViews>
    <sheetView workbookViewId="0">
      <pane ySplit="6" topLeftCell="A19" activePane="bottomLeft" state="frozen"/>
      <selection pane="bottomLeft" activeCell="A30" sqref="A30:G35"/>
    </sheetView>
  </sheetViews>
  <sheetFormatPr defaultRowHeight="15"/>
  <cols>
    <col min="1" max="1" width="10" customWidth="1"/>
    <col min="2" max="2" width="45" customWidth="1"/>
    <col min="3" max="3" width="9.7109375" customWidth="1"/>
    <col min="7" max="7" width="12.8554687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26"/>
      <c r="D2" s="126"/>
      <c r="E2" s="126"/>
      <c r="F2" s="1"/>
      <c r="G2" s="1"/>
    </row>
    <row r="3" spans="1:7" ht="18.75">
      <c r="A3" s="515" t="s">
        <v>107</v>
      </c>
      <c r="B3" s="515"/>
      <c r="C3" s="126"/>
      <c r="D3" s="126"/>
      <c r="E3" s="126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5.75" customHeight="1" thickBot="1">
      <c r="A8" s="35">
        <v>3</v>
      </c>
      <c r="B8" s="66" t="s">
        <v>35</v>
      </c>
      <c r="C8" s="35">
        <v>33.5</v>
      </c>
      <c r="D8" s="147">
        <v>5.66</v>
      </c>
      <c r="E8" s="122">
        <v>9</v>
      </c>
      <c r="F8" s="148">
        <v>1.21</v>
      </c>
      <c r="G8" s="122">
        <v>69.099999999999994</v>
      </c>
    </row>
    <row r="9" spans="1:7" ht="16.5" customHeight="1" thickBot="1">
      <c r="A9" s="12">
        <v>302</v>
      </c>
      <c r="B9" s="6" t="s">
        <v>236</v>
      </c>
      <c r="C9" s="12">
        <v>205</v>
      </c>
      <c r="D9" s="147">
        <v>5.2</v>
      </c>
      <c r="E9" s="122">
        <v>4.2</v>
      </c>
      <c r="F9" s="148">
        <v>24.4</v>
      </c>
      <c r="G9" s="167">
        <f>(D9+F9)*4+E9*9</f>
        <v>156.19999999999999</v>
      </c>
    </row>
    <row r="10" spans="1:7" ht="15.75" thickBot="1">
      <c r="A10" s="35">
        <v>693</v>
      </c>
      <c r="B10" s="49" t="s">
        <v>242</v>
      </c>
      <c r="C10" s="35">
        <v>200</v>
      </c>
      <c r="D10" s="147">
        <v>5.8</v>
      </c>
      <c r="E10" s="122">
        <v>5.8</v>
      </c>
      <c r="F10" s="147">
        <v>34.4</v>
      </c>
      <c r="G10" s="122">
        <f>(F10+D10)*4+E10*9</f>
        <v>212.99999999999997</v>
      </c>
    </row>
    <row r="11" spans="1:7" ht="15.75" thickBot="1">
      <c r="A11" s="117" t="s">
        <v>31</v>
      </c>
      <c r="B11" s="46" t="s">
        <v>32</v>
      </c>
      <c r="C11" s="64">
        <v>25</v>
      </c>
      <c r="D11" s="203">
        <v>1.57</v>
      </c>
      <c r="E11" s="204">
        <v>0.42</v>
      </c>
      <c r="F11" s="203">
        <v>10.38</v>
      </c>
      <c r="G11" s="204">
        <f>(F11+D11)*4+E11*9</f>
        <v>51.580000000000005</v>
      </c>
    </row>
    <row r="12" spans="1:7" ht="15.75" thickBot="1">
      <c r="A12" s="14" t="s">
        <v>31</v>
      </c>
      <c r="B12" s="13" t="s">
        <v>40</v>
      </c>
      <c r="C12" s="14">
        <v>100</v>
      </c>
      <c r="D12" s="205">
        <v>0.9</v>
      </c>
      <c r="E12" s="177">
        <v>0.2</v>
      </c>
      <c r="F12" s="205">
        <v>8.1</v>
      </c>
      <c r="G12" s="167">
        <f>(F12+D12)*4+E12*9</f>
        <v>37.799999999999997</v>
      </c>
    </row>
    <row r="13" spans="1:7" ht="16.5" customHeight="1" thickBot="1">
      <c r="A13" s="103"/>
      <c r="B13" s="104" t="s">
        <v>8</v>
      </c>
      <c r="C13" s="111">
        <f>SUM(C8:C12)</f>
        <v>563.5</v>
      </c>
      <c r="D13" s="198">
        <f>SUM(D8:D12)</f>
        <v>19.13</v>
      </c>
      <c r="E13" s="198">
        <f t="shared" ref="E13:G13" si="0">SUM(E8:E12)</f>
        <v>19.62</v>
      </c>
      <c r="F13" s="198">
        <f t="shared" si="0"/>
        <v>78.489999999999995</v>
      </c>
      <c r="G13" s="198">
        <f t="shared" si="0"/>
        <v>527.67999999999995</v>
      </c>
    </row>
    <row r="14" spans="1:7" ht="24" customHeight="1" thickBot="1">
      <c r="A14" s="2"/>
      <c r="B14" s="10" t="s">
        <v>132</v>
      </c>
      <c r="C14" s="75"/>
      <c r="D14" s="207"/>
      <c r="E14" s="11"/>
      <c r="F14" s="207"/>
      <c r="G14" s="11"/>
    </row>
    <row r="15" spans="1:7" ht="17.25" customHeight="1" thickBot="1">
      <c r="A15" s="35">
        <v>3</v>
      </c>
      <c r="B15" s="66" t="s">
        <v>35</v>
      </c>
      <c r="C15" s="35">
        <v>33.5</v>
      </c>
      <c r="D15" s="147">
        <v>5.66</v>
      </c>
      <c r="E15" s="122">
        <v>9</v>
      </c>
      <c r="F15" s="148">
        <v>1.21</v>
      </c>
      <c r="G15" s="122">
        <v>69.099999999999994</v>
      </c>
    </row>
    <row r="16" spans="1:7" ht="15" customHeight="1" thickBot="1">
      <c r="A16" s="12">
        <v>302</v>
      </c>
      <c r="B16" s="6" t="s">
        <v>236</v>
      </c>
      <c r="C16" s="12">
        <v>260</v>
      </c>
      <c r="D16" s="147">
        <v>7.2</v>
      </c>
      <c r="E16" s="122">
        <v>5.0999999999999996</v>
      </c>
      <c r="F16" s="148">
        <v>30.94</v>
      </c>
      <c r="G16" s="167">
        <f>(D16+F16)*4+E16*9</f>
        <v>198.46</v>
      </c>
    </row>
    <row r="17" spans="1:7" ht="15" customHeight="1" thickBot="1">
      <c r="A17" s="35">
        <v>693</v>
      </c>
      <c r="B17" s="49" t="s">
        <v>242</v>
      </c>
      <c r="C17" s="35">
        <v>200</v>
      </c>
      <c r="D17" s="147">
        <v>5.8</v>
      </c>
      <c r="E17" s="122">
        <v>5.8</v>
      </c>
      <c r="F17" s="147">
        <v>34.4</v>
      </c>
      <c r="G17" s="122">
        <f>(F17+D17)*4+E17*9</f>
        <v>212.99999999999997</v>
      </c>
    </row>
    <row r="18" spans="1:7" ht="14.25" customHeight="1" thickBot="1">
      <c r="A18" s="117" t="s">
        <v>31</v>
      </c>
      <c r="B18" s="46" t="s">
        <v>32</v>
      </c>
      <c r="C18" s="64">
        <v>25</v>
      </c>
      <c r="D18" s="203">
        <v>1.57</v>
      </c>
      <c r="E18" s="204">
        <v>0.42</v>
      </c>
      <c r="F18" s="203">
        <v>10.38</v>
      </c>
      <c r="G18" s="204">
        <f>(F18+D18)*4+E18*9</f>
        <v>51.580000000000005</v>
      </c>
    </row>
    <row r="19" spans="1:7" ht="14.25" customHeight="1" thickBot="1">
      <c r="A19" s="14" t="s">
        <v>31</v>
      </c>
      <c r="B19" s="13" t="s">
        <v>40</v>
      </c>
      <c r="C19" s="14">
        <v>100</v>
      </c>
      <c r="D19" s="205">
        <v>0.9</v>
      </c>
      <c r="E19" s="177">
        <v>0.2</v>
      </c>
      <c r="F19" s="205">
        <v>8.1</v>
      </c>
      <c r="G19" s="167">
        <f>(F19+D19)*4+E19*9</f>
        <v>37.799999999999997</v>
      </c>
    </row>
    <row r="20" spans="1:7" ht="15.75" customHeight="1" thickBot="1">
      <c r="A20" s="106"/>
      <c r="B20" s="107" t="s">
        <v>8</v>
      </c>
      <c r="C20" s="112">
        <f>SUM(C15:C19)</f>
        <v>618.5</v>
      </c>
      <c r="D20" s="185">
        <f>SUM(D15:D19)</f>
        <v>21.13</v>
      </c>
      <c r="E20" s="185">
        <f>SUM(E15:E19)</f>
        <v>20.52</v>
      </c>
      <c r="F20" s="185">
        <f>SUM(F15:F19)</f>
        <v>85.029999999999987</v>
      </c>
      <c r="G20" s="185">
        <f>SUM(G15:G19)</f>
        <v>569.93999999999994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15.75" thickBot="1">
      <c r="A22" s="12">
        <v>132</v>
      </c>
      <c r="B22" s="6" t="s">
        <v>46</v>
      </c>
      <c r="C22" s="12">
        <v>210</v>
      </c>
      <c r="D22" s="191">
        <v>2.74</v>
      </c>
      <c r="E22" s="167">
        <v>3.58</v>
      </c>
      <c r="F22" s="191">
        <v>18.440000000000001</v>
      </c>
      <c r="G22" s="167">
        <f>(F22+D22)*4+E22*9</f>
        <v>116.94</v>
      </c>
    </row>
    <row r="23" spans="1:7" ht="24" customHeight="1" thickBot="1">
      <c r="A23" s="35" t="s">
        <v>221</v>
      </c>
      <c r="B23" s="66" t="s">
        <v>222</v>
      </c>
      <c r="C23" s="35">
        <v>90</v>
      </c>
      <c r="D23" s="147">
        <v>13.5</v>
      </c>
      <c r="E23" s="122">
        <v>17.5</v>
      </c>
      <c r="F23" s="147">
        <v>5.13</v>
      </c>
      <c r="G23" s="122">
        <f>(F23+D23)*4+E23*9</f>
        <v>232.01999999999998</v>
      </c>
    </row>
    <row r="24" spans="1:7" ht="24.75" customHeight="1" thickBot="1">
      <c r="A24" s="120">
        <v>516</v>
      </c>
      <c r="B24" s="214" t="s">
        <v>84</v>
      </c>
      <c r="C24" s="120">
        <v>180</v>
      </c>
      <c r="D24" s="215">
        <v>6.36</v>
      </c>
      <c r="E24" s="216">
        <v>4.5599999999999996</v>
      </c>
      <c r="F24" s="215">
        <v>38.880000000000003</v>
      </c>
      <c r="G24" s="122">
        <f>(F24+D24)*4+E24*9</f>
        <v>222</v>
      </c>
    </row>
    <row r="25" spans="1:7" ht="30" customHeight="1" thickBot="1">
      <c r="A25" s="120" t="s">
        <v>86</v>
      </c>
      <c r="B25" s="49" t="s">
        <v>85</v>
      </c>
      <c r="C25" s="35">
        <v>200</v>
      </c>
      <c r="D25" s="206">
        <v>0</v>
      </c>
      <c r="E25" s="167">
        <v>0</v>
      </c>
      <c r="F25" s="206">
        <v>19.399999999999999</v>
      </c>
      <c r="G25" s="167">
        <f>(F25+D25)*4+E25*9</f>
        <v>77.599999999999994</v>
      </c>
    </row>
    <row r="26" spans="1:7" ht="15.75" thickBot="1">
      <c r="A26" s="35" t="s">
        <v>31</v>
      </c>
      <c r="B26" s="49" t="s">
        <v>32</v>
      </c>
      <c r="C26" s="35">
        <v>30</v>
      </c>
      <c r="D26" s="147">
        <v>1.89</v>
      </c>
      <c r="E26" s="122">
        <v>0.51</v>
      </c>
      <c r="F26" s="147">
        <v>12.45</v>
      </c>
      <c r="G26" s="167">
        <f>(F26+D26)*4+E26*9</f>
        <v>61.95</v>
      </c>
    </row>
    <row r="27" spans="1:7" ht="15.75" thickBot="1">
      <c r="A27" s="12" t="s">
        <v>31</v>
      </c>
      <c r="B27" s="6" t="s">
        <v>33</v>
      </c>
      <c r="C27" s="27">
        <v>24</v>
      </c>
      <c r="D27" s="147">
        <v>1.51</v>
      </c>
      <c r="E27" s="122">
        <v>0.41</v>
      </c>
      <c r="F27" s="147">
        <v>9.9600000000000009</v>
      </c>
      <c r="G27" s="167">
        <f t="shared" ref="G27" si="1">(F27+D27)*4+E27*9</f>
        <v>49.57</v>
      </c>
    </row>
    <row r="28" spans="1:7" ht="16.5" customHeight="1" thickBot="1">
      <c r="A28" s="103"/>
      <c r="B28" s="104" t="s">
        <v>8</v>
      </c>
      <c r="C28" s="105">
        <f>SUM(C22:C27)</f>
        <v>734</v>
      </c>
      <c r="D28" s="188">
        <f>SUM(D22:D27)</f>
        <v>26.000000000000004</v>
      </c>
      <c r="E28" s="188">
        <f>SUM(E22:E27)</f>
        <v>26.56</v>
      </c>
      <c r="F28" s="188">
        <f>SUM(F22:F27)</f>
        <v>104.25999999999999</v>
      </c>
      <c r="G28" s="188">
        <f>SUM(G22:G27)</f>
        <v>760.08000000000015</v>
      </c>
    </row>
    <row r="29" spans="1:7" ht="25.5" customHeight="1" thickBot="1">
      <c r="A29" s="2"/>
      <c r="B29" s="10" t="s">
        <v>133</v>
      </c>
      <c r="C29" s="2"/>
      <c r="D29" s="4"/>
      <c r="E29" s="2"/>
      <c r="F29" s="4"/>
      <c r="G29" s="2"/>
    </row>
    <row r="30" spans="1:7" ht="15.75" thickBot="1">
      <c r="A30" s="12">
        <v>132</v>
      </c>
      <c r="B30" s="6" t="s">
        <v>46</v>
      </c>
      <c r="C30" s="12">
        <v>260</v>
      </c>
      <c r="D30" s="191">
        <v>3.39</v>
      </c>
      <c r="E30" s="167">
        <v>4.43</v>
      </c>
      <c r="F30" s="191">
        <v>22.84</v>
      </c>
      <c r="G30" s="167">
        <f>(F30+D30)*4+E30*9</f>
        <v>144.79</v>
      </c>
    </row>
    <row r="31" spans="1:7" ht="21.75" customHeight="1" thickBot="1">
      <c r="A31" s="35" t="s">
        <v>221</v>
      </c>
      <c r="B31" s="66" t="s">
        <v>222</v>
      </c>
      <c r="C31" s="35">
        <v>100</v>
      </c>
      <c r="D31" s="147">
        <v>15</v>
      </c>
      <c r="E31" s="122">
        <v>19.440000000000001</v>
      </c>
      <c r="F31" s="147">
        <v>5.7</v>
      </c>
      <c r="G31" s="486">
        <f>(F31+D31)*4+E31*9</f>
        <v>257.76</v>
      </c>
    </row>
    <row r="32" spans="1:7" ht="20.25" customHeight="1" thickBot="1">
      <c r="A32" s="120">
        <v>516</v>
      </c>
      <c r="B32" s="214" t="s">
        <v>84</v>
      </c>
      <c r="C32" s="120">
        <v>180</v>
      </c>
      <c r="D32" s="215">
        <v>6.36</v>
      </c>
      <c r="E32" s="216">
        <v>4.5599999999999996</v>
      </c>
      <c r="F32" s="215">
        <v>38.880000000000003</v>
      </c>
      <c r="G32" s="122">
        <f>(F32+D32)*4+E32*9</f>
        <v>222</v>
      </c>
    </row>
    <row r="33" spans="1:8" ht="27" customHeight="1" thickBot="1">
      <c r="A33" s="120" t="s">
        <v>86</v>
      </c>
      <c r="B33" s="49" t="s">
        <v>85</v>
      </c>
      <c r="C33" s="35">
        <v>200</v>
      </c>
      <c r="D33" s="206">
        <v>0</v>
      </c>
      <c r="E33" s="167">
        <v>0</v>
      </c>
      <c r="F33" s="206">
        <v>19.399999999999999</v>
      </c>
      <c r="G33" s="167">
        <f>(F33+D33)*4+E33*9</f>
        <v>77.599999999999994</v>
      </c>
    </row>
    <row r="34" spans="1:8" ht="15.75" thickBot="1">
      <c r="A34" s="14" t="s">
        <v>31</v>
      </c>
      <c r="B34" s="13" t="s">
        <v>32</v>
      </c>
      <c r="C34" s="14">
        <v>60</v>
      </c>
      <c r="D34" s="205">
        <v>3.78</v>
      </c>
      <c r="E34" s="177">
        <v>1.02</v>
      </c>
      <c r="F34" s="205">
        <v>24.9</v>
      </c>
      <c r="G34" s="177">
        <f>(F34+D34)*4+E34*9</f>
        <v>123.9</v>
      </c>
    </row>
    <row r="35" spans="1:8" ht="15.75" thickBot="1">
      <c r="A35" s="12" t="s">
        <v>31</v>
      </c>
      <c r="B35" s="6" t="s">
        <v>33</v>
      </c>
      <c r="C35" s="54">
        <v>20</v>
      </c>
      <c r="D35" s="149">
        <v>1.26</v>
      </c>
      <c r="E35" s="150">
        <v>0.34</v>
      </c>
      <c r="F35" s="149">
        <v>8.3000000000000007</v>
      </c>
      <c r="G35" s="167">
        <f t="shared" ref="G35" si="2">(F35+D35)*4+E35*9</f>
        <v>41.300000000000004</v>
      </c>
    </row>
    <row r="36" spans="1:8" ht="15.75" thickBot="1">
      <c r="A36" s="106"/>
      <c r="B36" s="107" t="s">
        <v>8</v>
      </c>
      <c r="C36" s="113">
        <f>SUM(C30:C35)</f>
        <v>820</v>
      </c>
      <c r="D36" s="201">
        <f t="shared" ref="D36:G36" si="3">SUM(D30:D35)</f>
        <v>29.790000000000003</v>
      </c>
      <c r="E36" s="202">
        <f t="shared" si="3"/>
        <v>29.79</v>
      </c>
      <c r="F36" s="202">
        <f t="shared" si="3"/>
        <v>120.02</v>
      </c>
      <c r="G36" s="202">
        <f t="shared" si="3"/>
        <v>867.34999999999991</v>
      </c>
    </row>
    <row r="37" spans="1:8" ht="6.75" customHeight="1">
      <c r="A37" s="2"/>
      <c r="B37" s="15"/>
      <c r="C37" s="15"/>
      <c r="D37" s="193"/>
      <c r="E37" s="194"/>
      <c r="F37" s="193"/>
      <c r="G37" s="194"/>
      <c r="H37" s="17"/>
    </row>
    <row r="38" spans="1:8" ht="6" customHeight="1" thickBot="1">
      <c r="A38" s="2"/>
      <c r="B38" s="15"/>
      <c r="C38" s="15"/>
      <c r="D38" s="193"/>
      <c r="E38" s="194"/>
      <c r="F38" s="193"/>
      <c r="G38" s="194"/>
      <c r="H38" s="17"/>
    </row>
    <row r="39" spans="1:8" ht="15.75" thickBot="1">
      <c r="A39" s="103"/>
      <c r="B39" s="81" t="s">
        <v>63</v>
      </c>
      <c r="C39" s="103"/>
      <c r="D39" s="195">
        <f>D28+D13</f>
        <v>45.13</v>
      </c>
      <c r="E39" s="196">
        <f t="shared" ref="E39" si="4">E28+E13</f>
        <v>46.18</v>
      </c>
      <c r="F39" s="195">
        <f>F28+F13</f>
        <v>182.75</v>
      </c>
      <c r="G39" s="196">
        <f>G28+G13</f>
        <v>1287.7600000000002</v>
      </c>
      <c r="H39" s="17"/>
    </row>
    <row r="40" spans="1:8" ht="15.75" thickBot="1">
      <c r="A40" s="109"/>
      <c r="B40" s="91" t="s">
        <v>141</v>
      </c>
      <c r="C40" s="110"/>
      <c r="D40" s="197">
        <f>D36+D20</f>
        <v>50.92</v>
      </c>
      <c r="E40" s="197">
        <f t="shared" ref="E40:G40" si="5">E36+E20</f>
        <v>50.31</v>
      </c>
      <c r="F40" s="197">
        <f t="shared" si="5"/>
        <v>205.04999999999998</v>
      </c>
      <c r="G40" s="197">
        <f t="shared" si="5"/>
        <v>1437.29</v>
      </c>
      <c r="H40" s="17"/>
    </row>
    <row r="41" spans="1:8">
      <c r="B41" s="526"/>
      <c r="C41" s="526"/>
      <c r="D41" s="526"/>
      <c r="E41" s="526"/>
      <c r="F41" s="526"/>
      <c r="G41" s="526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5"/>
  <sheetViews>
    <sheetView workbookViewId="0">
      <pane ySplit="6" topLeftCell="A19" activePane="bottomLeft" state="frozen"/>
      <selection pane="bottomLeft" activeCell="A28" sqref="A28:G34"/>
    </sheetView>
  </sheetViews>
  <sheetFormatPr defaultRowHeight="15"/>
  <cols>
    <col min="1" max="1" width="10" customWidth="1"/>
    <col min="2" max="2" width="47" customWidth="1"/>
    <col min="3" max="3" width="9.7109375" customWidth="1"/>
    <col min="7" max="7" width="11.14062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27"/>
      <c r="D2" s="127"/>
      <c r="E2" s="127"/>
      <c r="F2" s="1"/>
      <c r="G2" s="1"/>
    </row>
    <row r="3" spans="1:7" ht="18.75">
      <c r="A3" s="515" t="s">
        <v>110</v>
      </c>
      <c r="B3" s="515"/>
      <c r="C3" s="127"/>
      <c r="D3" s="127"/>
      <c r="E3" s="127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5.75" thickBot="1">
      <c r="A8" s="35" t="s">
        <v>237</v>
      </c>
      <c r="B8" s="66" t="s">
        <v>238</v>
      </c>
      <c r="C8" s="35">
        <v>225</v>
      </c>
      <c r="D8" s="147">
        <v>19</v>
      </c>
      <c r="E8" s="122">
        <v>19.43</v>
      </c>
      <c r="F8" s="148">
        <v>45.2</v>
      </c>
      <c r="G8" s="167">
        <f>(D8+F8)*4+E8*9</f>
        <v>431.67</v>
      </c>
    </row>
    <row r="9" spans="1:7" ht="15.75" thickBot="1">
      <c r="A9" s="7">
        <v>685</v>
      </c>
      <c r="B9" s="3" t="s">
        <v>42</v>
      </c>
      <c r="C9" s="7">
        <v>200</v>
      </c>
      <c r="D9" s="203">
        <v>0.2</v>
      </c>
      <c r="E9" s="204">
        <v>0</v>
      </c>
      <c r="F9" s="208">
        <v>14</v>
      </c>
      <c r="G9" s="183">
        <f>(D9+F9)*4+E9*9</f>
        <v>56.8</v>
      </c>
    </row>
    <row r="10" spans="1:7" ht="18" customHeight="1" thickBot="1">
      <c r="A10" s="35" t="s">
        <v>31</v>
      </c>
      <c r="B10" s="49" t="s">
        <v>32</v>
      </c>
      <c r="C10" s="54">
        <v>20</v>
      </c>
      <c r="D10" s="149">
        <v>1.26</v>
      </c>
      <c r="E10" s="150">
        <v>0.34</v>
      </c>
      <c r="F10" s="149">
        <v>8.3000000000000007</v>
      </c>
      <c r="G10" s="150">
        <f>(F10+D10)*4+E10*9</f>
        <v>41.300000000000004</v>
      </c>
    </row>
    <row r="11" spans="1:7" ht="16.5" customHeight="1" thickBot="1">
      <c r="A11" s="80"/>
      <c r="B11" s="81" t="s">
        <v>8</v>
      </c>
      <c r="C11" s="94">
        <f>SUM(C8:C10)</f>
        <v>445</v>
      </c>
      <c r="D11" s="165">
        <f t="shared" ref="D11:G11" si="0">SUM(D8:D10)</f>
        <v>20.46</v>
      </c>
      <c r="E11" s="165">
        <f t="shared" si="0"/>
        <v>19.77</v>
      </c>
      <c r="F11" s="165">
        <f t="shared" si="0"/>
        <v>67.5</v>
      </c>
      <c r="G11" s="165">
        <f t="shared" si="0"/>
        <v>529.77</v>
      </c>
    </row>
    <row r="12" spans="1:7" ht="24" customHeight="1" thickBot="1">
      <c r="A12" s="2"/>
      <c r="B12" s="10" t="s">
        <v>132</v>
      </c>
      <c r="C12" s="75"/>
      <c r="D12" s="209"/>
      <c r="E12" s="210"/>
      <c r="F12" s="209"/>
      <c r="G12" s="210"/>
    </row>
    <row r="13" spans="1:7" ht="15" customHeight="1" thickBot="1">
      <c r="A13" s="35" t="s">
        <v>237</v>
      </c>
      <c r="B13" s="66" t="s">
        <v>238</v>
      </c>
      <c r="C13" s="35">
        <v>275</v>
      </c>
      <c r="D13" s="147">
        <v>23.2</v>
      </c>
      <c r="E13" s="122">
        <v>23.74</v>
      </c>
      <c r="F13" s="148">
        <v>55.24</v>
      </c>
      <c r="G13" s="167">
        <f>(D13+F13)*4+E13*9</f>
        <v>527.41999999999996</v>
      </c>
    </row>
    <row r="14" spans="1:7" ht="14.25" customHeight="1" thickBot="1">
      <c r="A14" s="7">
        <v>685</v>
      </c>
      <c r="B14" s="3" t="s">
        <v>42</v>
      </c>
      <c r="C14" s="7">
        <v>200</v>
      </c>
      <c r="D14" s="203">
        <v>0.2</v>
      </c>
      <c r="E14" s="204">
        <v>0</v>
      </c>
      <c r="F14" s="208">
        <v>14</v>
      </c>
      <c r="G14" s="183">
        <f>(D14+F14)*4+E14*9</f>
        <v>56.8</v>
      </c>
    </row>
    <row r="15" spans="1:7" ht="15.75" customHeight="1" thickBot="1">
      <c r="A15" s="35" t="s">
        <v>31</v>
      </c>
      <c r="B15" s="49" t="s">
        <v>32</v>
      </c>
      <c r="C15" s="54">
        <v>20</v>
      </c>
      <c r="D15" s="149">
        <v>1.26</v>
      </c>
      <c r="E15" s="150">
        <v>0.34</v>
      </c>
      <c r="F15" s="149">
        <v>8.3000000000000007</v>
      </c>
      <c r="G15" s="150">
        <f>(F15+D15)*4+E15*9</f>
        <v>41.300000000000004</v>
      </c>
    </row>
    <row r="16" spans="1:7" ht="15.75" customHeight="1" thickBot="1">
      <c r="A16" s="90"/>
      <c r="B16" s="91" t="s">
        <v>8</v>
      </c>
      <c r="C16" s="92">
        <f>SUM(C13:C15)</f>
        <v>495</v>
      </c>
      <c r="D16" s="166">
        <f t="shared" ref="D16:G16" si="1">SUM(D13:D15)</f>
        <v>24.66</v>
      </c>
      <c r="E16" s="166">
        <f t="shared" si="1"/>
        <v>24.08</v>
      </c>
      <c r="F16" s="166">
        <f t="shared" si="1"/>
        <v>77.540000000000006</v>
      </c>
      <c r="G16" s="166">
        <f t="shared" si="1"/>
        <v>625.51999999999987</v>
      </c>
    </row>
    <row r="17" spans="1:7" ht="24" customHeight="1" thickBot="1">
      <c r="A17" s="3"/>
      <c r="B17" s="32" t="s">
        <v>9</v>
      </c>
      <c r="C17" s="3"/>
      <c r="D17" s="30"/>
      <c r="E17" s="3"/>
      <c r="F17" s="30"/>
      <c r="G17" s="3"/>
    </row>
    <row r="18" spans="1:7" ht="28.5" customHeight="1" thickBot="1">
      <c r="A18" s="12" t="s">
        <v>275</v>
      </c>
      <c r="B18" s="37" t="s">
        <v>277</v>
      </c>
      <c r="C18" s="12">
        <v>60</v>
      </c>
      <c r="D18" s="191">
        <v>0.42</v>
      </c>
      <c r="E18" s="167">
        <v>4.62</v>
      </c>
      <c r="F18" s="191">
        <v>2.7</v>
      </c>
      <c r="G18" s="122">
        <f t="shared" ref="G18:G19" si="2">(F18+D18)*4+E18*9</f>
        <v>54.06</v>
      </c>
    </row>
    <row r="19" spans="1:7" ht="15.75" thickBot="1">
      <c r="A19" s="35">
        <v>139</v>
      </c>
      <c r="B19" s="49" t="s">
        <v>123</v>
      </c>
      <c r="C19" s="35">
        <v>210</v>
      </c>
      <c r="D19" s="156">
        <v>3.1</v>
      </c>
      <c r="E19" s="122">
        <v>4.5</v>
      </c>
      <c r="F19" s="156">
        <v>17</v>
      </c>
      <c r="G19" s="122">
        <f t="shared" si="2"/>
        <v>120.9</v>
      </c>
    </row>
    <row r="20" spans="1:7" ht="15.75" thickBot="1">
      <c r="A20" s="35">
        <v>505</v>
      </c>
      <c r="B20" s="49" t="s">
        <v>122</v>
      </c>
      <c r="C20" s="35">
        <v>90</v>
      </c>
      <c r="D20" s="156">
        <v>15.1</v>
      </c>
      <c r="E20" s="122">
        <v>11.5</v>
      </c>
      <c r="F20" s="156">
        <v>1.1000000000000001</v>
      </c>
      <c r="G20" s="122">
        <f>(F20+D20)*4+E20*9</f>
        <v>168.3</v>
      </c>
    </row>
    <row r="21" spans="1:7" ht="15.75" thickBot="1">
      <c r="A21" s="38">
        <v>520</v>
      </c>
      <c r="B21" s="59" t="s">
        <v>99</v>
      </c>
      <c r="C21" s="38">
        <v>150</v>
      </c>
      <c r="D21" s="157">
        <v>3.1</v>
      </c>
      <c r="E21" s="158">
        <v>4.2</v>
      </c>
      <c r="F21" s="157">
        <v>20.6</v>
      </c>
      <c r="G21" s="122">
        <f t="shared" ref="G21:G22" si="3">(F21+D21)*4+E21*9</f>
        <v>132.60000000000002</v>
      </c>
    </row>
    <row r="22" spans="1:7" ht="22.5" customHeight="1" thickBot="1">
      <c r="A22" s="123">
        <v>635</v>
      </c>
      <c r="B22" s="37" t="s">
        <v>239</v>
      </c>
      <c r="C22" s="12">
        <v>200</v>
      </c>
      <c r="D22" s="206">
        <v>0.6</v>
      </c>
      <c r="E22" s="167">
        <v>0.16</v>
      </c>
      <c r="F22" s="206">
        <v>27.4</v>
      </c>
      <c r="G22" s="122">
        <f t="shared" si="3"/>
        <v>113.44</v>
      </c>
    </row>
    <row r="23" spans="1:7" ht="16.5" customHeight="1" thickBot="1">
      <c r="A23" s="14" t="s">
        <v>31</v>
      </c>
      <c r="B23" s="13" t="s">
        <v>32</v>
      </c>
      <c r="C23" s="14">
        <v>60</v>
      </c>
      <c r="D23" s="205">
        <v>3.78</v>
      </c>
      <c r="E23" s="177">
        <v>1.02</v>
      </c>
      <c r="F23" s="205">
        <v>24.9</v>
      </c>
      <c r="G23" s="177">
        <f>(F23+D23)*4+E23*9</f>
        <v>123.9</v>
      </c>
    </row>
    <row r="24" spans="1:7" ht="14.25" customHeight="1" thickBot="1">
      <c r="A24" s="12" t="s">
        <v>31</v>
      </c>
      <c r="B24" s="6" t="s">
        <v>33</v>
      </c>
      <c r="C24" s="54">
        <v>20</v>
      </c>
      <c r="D24" s="149">
        <v>1.26</v>
      </c>
      <c r="E24" s="150">
        <v>0.34</v>
      </c>
      <c r="F24" s="149">
        <v>8.3000000000000007</v>
      </c>
      <c r="G24" s="167">
        <f t="shared" ref="G24" si="4">(F24+D24)*4+E24*9</f>
        <v>41.300000000000004</v>
      </c>
    </row>
    <row r="25" spans="1:7" ht="4.5" hidden="1" customHeight="1" thickBot="1">
      <c r="A25" s="12"/>
      <c r="B25" s="6"/>
      <c r="C25" s="12"/>
      <c r="D25" s="205"/>
      <c r="E25" s="177"/>
      <c r="F25" s="205"/>
      <c r="G25" s="167"/>
    </row>
    <row r="26" spans="1:7" ht="16.5" customHeight="1" thickBot="1">
      <c r="A26" s="103"/>
      <c r="B26" s="104" t="s">
        <v>8</v>
      </c>
      <c r="C26" s="105">
        <f>SUM(C18:C25)</f>
        <v>790</v>
      </c>
      <c r="D26" s="188">
        <f t="shared" ref="D26:G26" si="5">SUM(D18:D25)</f>
        <v>27.360000000000007</v>
      </c>
      <c r="E26" s="188">
        <f t="shared" si="5"/>
        <v>26.34</v>
      </c>
      <c r="F26" s="188">
        <f t="shared" si="5"/>
        <v>102.00000000000001</v>
      </c>
      <c r="G26" s="188">
        <f t="shared" si="5"/>
        <v>754.49999999999989</v>
      </c>
    </row>
    <row r="27" spans="1:7" ht="25.5" customHeight="1" thickBot="1">
      <c r="A27" s="2"/>
      <c r="B27" s="10" t="s">
        <v>133</v>
      </c>
      <c r="C27" s="2"/>
      <c r="D27" s="4"/>
      <c r="E27" s="2"/>
      <c r="F27" s="4"/>
      <c r="G27" s="2"/>
    </row>
    <row r="28" spans="1:7" ht="33" customHeight="1" thickBot="1">
      <c r="A28" s="12" t="s">
        <v>275</v>
      </c>
      <c r="B28" s="37" t="s">
        <v>276</v>
      </c>
      <c r="C28" s="12">
        <v>100</v>
      </c>
      <c r="D28" s="191">
        <v>0.71</v>
      </c>
      <c r="E28" s="167">
        <v>7.71</v>
      </c>
      <c r="F28" s="191">
        <v>4.51</v>
      </c>
      <c r="G28" s="122">
        <f t="shared" ref="G28:G29" si="6">(F28+D28)*4+E28*9</f>
        <v>90.27</v>
      </c>
    </row>
    <row r="29" spans="1:7" ht="15.75" thickBot="1">
      <c r="A29" s="35">
        <v>139</v>
      </c>
      <c r="B29" s="49" t="s">
        <v>124</v>
      </c>
      <c r="C29" s="35">
        <v>260</v>
      </c>
      <c r="D29" s="156">
        <v>3.9</v>
      </c>
      <c r="E29" s="122">
        <v>5.6</v>
      </c>
      <c r="F29" s="156">
        <v>21.2</v>
      </c>
      <c r="G29" s="122">
        <f t="shared" si="6"/>
        <v>150.79999999999998</v>
      </c>
    </row>
    <row r="30" spans="1:7" ht="15.75" thickBot="1">
      <c r="A30" s="35">
        <v>505</v>
      </c>
      <c r="B30" s="49" t="s">
        <v>122</v>
      </c>
      <c r="C30" s="35">
        <v>100</v>
      </c>
      <c r="D30" s="156">
        <v>16.2</v>
      </c>
      <c r="E30" s="122">
        <v>12.78</v>
      </c>
      <c r="F30" s="156">
        <v>1.22</v>
      </c>
      <c r="G30" s="122">
        <f t="shared" ref="G30" si="7">(F30+D30)*4+E30*9</f>
        <v>184.7</v>
      </c>
    </row>
    <row r="31" spans="1:7" ht="15.75" thickBot="1">
      <c r="A31" s="38">
        <v>520</v>
      </c>
      <c r="B31" s="59" t="s">
        <v>99</v>
      </c>
      <c r="C31" s="38">
        <v>180</v>
      </c>
      <c r="D31" s="157">
        <v>3.72</v>
      </c>
      <c r="E31" s="158">
        <v>5.04</v>
      </c>
      <c r="F31" s="157">
        <v>24.72</v>
      </c>
      <c r="G31" s="122">
        <f>(D31+F31)*4+E31*9</f>
        <v>159.12</v>
      </c>
    </row>
    <row r="32" spans="1:7" ht="15.75" thickBot="1">
      <c r="A32" s="123">
        <v>635</v>
      </c>
      <c r="B32" s="37" t="s">
        <v>239</v>
      </c>
      <c r="C32" s="12">
        <v>200</v>
      </c>
      <c r="D32" s="206">
        <v>0.6</v>
      </c>
      <c r="E32" s="167">
        <v>0.16</v>
      </c>
      <c r="F32" s="206">
        <v>27.4</v>
      </c>
      <c r="G32" s="167">
        <f t="shared" ref="G32" si="8">(D32+F32)*4+E32*9</f>
        <v>113.44</v>
      </c>
    </row>
    <row r="33" spans="1:8" ht="15.75" thickBot="1">
      <c r="A33" s="35" t="s">
        <v>31</v>
      </c>
      <c r="B33" s="49" t="s">
        <v>32</v>
      </c>
      <c r="C33" s="35">
        <v>60</v>
      </c>
      <c r="D33" s="147">
        <v>3.78</v>
      </c>
      <c r="E33" s="122">
        <v>1.02</v>
      </c>
      <c r="F33" s="147">
        <v>24.9</v>
      </c>
      <c r="G33" s="122">
        <f>(F33+D33)*4+E33*9</f>
        <v>123.9</v>
      </c>
    </row>
    <row r="34" spans="1:8" ht="15.75" thickBot="1">
      <c r="A34" s="45" t="s">
        <v>31</v>
      </c>
      <c r="B34" s="55" t="s">
        <v>33</v>
      </c>
      <c r="C34" s="45">
        <v>40</v>
      </c>
      <c r="D34" s="487">
        <v>2.52</v>
      </c>
      <c r="E34" s="488">
        <v>0.68</v>
      </c>
      <c r="F34" s="487">
        <v>16.600000000000001</v>
      </c>
      <c r="G34" s="204">
        <f t="shared" ref="G34" si="9">(F34+D34)*4+E34*9</f>
        <v>82.600000000000009</v>
      </c>
    </row>
    <row r="35" spans="1:8" ht="1.5" customHeight="1" thickBot="1">
      <c r="A35" s="12"/>
      <c r="B35" s="6"/>
      <c r="C35" s="12"/>
      <c r="D35" s="205"/>
      <c r="E35" s="177"/>
      <c r="F35" s="205"/>
      <c r="G35" s="167"/>
    </row>
    <row r="36" spans="1:8" ht="15.75" thickBot="1">
      <c r="A36" s="106"/>
      <c r="B36" s="107" t="s">
        <v>8</v>
      </c>
      <c r="C36" s="113">
        <f>SUM(C28:C35)</f>
        <v>940</v>
      </c>
      <c r="D36" s="201">
        <f>SUM(D28:D35)</f>
        <v>31.43</v>
      </c>
      <c r="E36" s="202">
        <f t="shared" ref="E36:G36" si="10">SUM(E28:E35)</f>
        <v>32.989999999999995</v>
      </c>
      <c r="F36" s="202">
        <f t="shared" si="10"/>
        <v>120.54999999999998</v>
      </c>
      <c r="G36" s="201">
        <f t="shared" si="10"/>
        <v>904.82999999999993</v>
      </c>
    </row>
    <row r="37" spans="1:8" ht="6.75" customHeight="1">
      <c r="A37" s="2"/>
      <c r="B37" s="15"/>
      <c r="C37" s="15"/>
      <c r="D37" s="193"/>
      <c r="E37" s="194"/>
      <c r="F37" s="193"/>
      <c r="G37" s="194"/>
      <c r="H37" s="17"/>
    </row>
    <row r="38" spans="1:8" ht="6" customHeight="1" thickBot="1">
      <c r="A38" s="2"/>
      <c r="B38" s="15"/>
      <c r="C38" s="15"/>
      <c r="D38" s="193"/>
      <c r="E38" s="194"/>
      <c r="F38" s="193"/>
      <c r="G38" s="194"/>
      <c r="H38" s="17"/>
    </row>
    <row r="39" spans="1:8" ht="20.25" customHeight="1" thickBot="1">
      <c r="A39" s="103"/>
      <c r="B39" s="81" t="s">
        <v>63</v>
      </c>
      <c r="C39" s="103"/>
      <c r="D39" s="211">
        <f t="shared" ref="D39:G39" si="11">D26+D11</f>
        <v>47.820000000000007</v>
      </c>
      <c r="E39" s="212">
        <f t="shared" si="11"/>
        <v>46.11</v>
      </c>
      <c r="F39" s="211">
        <f t="shared" si="11"/>
        <v>169.5</v>
      </c>
      <c r="G39" s="212">
        <f t="shared" si="11"/>
        <v>1284.27</v>
      </c>
      <c r="H39" s="17"/>
    </row>
    <row r="40" spans="1:8" ht="20.25" customHeight="1" thickBot="1">
      <c r="A40" s="109"/>
      <c r="B40" s="91" t="s">
        <v>141</v>
      </c>
      <c r="C40" s="110"/>
      <c r="D40" s="213">
        <f t="shared" ref="D40:G40" si="12">D36+D16</f>
        <v>56.09</v>
      </c>
      <c r="E40" s="213">
        <f t="shared" si="12"/>
        <v>57.069999999999993</v>
      </c>
      <c r="F40" s="213">
        <f t="shared" si="12"/>
        <v>198.08999999999997</v>
      </c>
      <c r="G40" s="213">
        <f t="shared" si="12"/>
        <v>1530.35</v>
      </c>
      <c r="H40" s="17"/>
    </row>
    <row r="41" spans="1:8">
      <c r="B41" s="526"/>
      <c r="C41" s="526"/>
      <c r="D41" s="526"/>
      <c r="E41" s="526"/>
      <c r="F41" s="526"/>
      <c r="G41" s="526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3"/>
  <sheetViews>
    <sheetView zoomScaleNormal="100" workbookViewId="0">
      <pane ySplit="6" topLeftCell="A7" activePane="bottomLeft" state="frozen"/>
      <selection pane="bottomLeft" activeCell="A31" sqref="A31:G37"/>
    </sheetView>
  </sheetViews>
  <sheetFormatPr defaultRowHeight="15"/>
  <cols>
    <col min="1" max="1" width="10.85546875" customWidth="1"/>
    <col min="2" max="2" width="44.7109375" customWidth="1"/>
    <col min="3" max="3" width="11.5703125" customWidth="1"/>
    <col min="6" max="6" width="9.140625" customWidth="1"/>
    <col min="7" max="7" width="10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27"/>
      <c r="D2" s="127"/>
      <c r="E2" s="127"/>
      <c r="F2" s="1"/>
      <c r="G2" s="1"/>
    </row>
    <row r="3" spans="1:7" ht="18.75">
      <c r="A3" s="515" t="s">
        <v>111</v>
      </c>
      <c r="B3" s="515"/>
      <c r="C3" s="127"/>
      <c r="D3" s="127"/>
      <c r="E3" s="127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3.25" customHeight="1" thickBot="1">
      <c r="A7" s="2"/>
      <c r="B7" s="10" t="s">
        <v>15</v>
      </c>
      <c r="C7" s="2"/>
      <c r="D7" s="4"/>
      <c r="E7" s="2"/>
      <c r="F7" s="4"/>
      <c r="G7" s="2"/>
    </row>
    <row r="8" spans="1:7" ht="16.5" hidden="1" customHeight="1" thickBot="1">
      <c r="A8" s="35"/>
      <c r="B8" s="66"/>
      <c r="C8" s="35"/>
      <c r="D8" s="147"/>
      <c r="E8" s="122"/>
      <c r="F8" s="148"/>
      <c r="G8" s="122"/>
    </row>
    <row r="9" spans="1:7" ht="18.75" customHeight="1" thickBot="1">
      <c r="A9" s="35" t="s">
        <v>279</v>
      </c>
      <c r="B9" s="66" t="s">
        <v>278</v>
      </c>
      <c r="C9" s="35">
        <v>210</v>
      </c>
      <c r="D9" s="147">
        <v>7.5</v>
      </c>
      <c r="E9" s="122">
        <v>8.5</v>
      </c>
      <c r="F9" s="148">
        <v>25.4</v>
      </c>
      <c r="G9" s="122">
        <f t="shared" ref="G9" si="0">(F9+D9)*4+E9*9</f>
        <v>208.1</v>
      </c>
    </row>
    <row r="10" spans="1:7" ht="19.5" customHeight="1" thickBot="1">
      <c r="A10" s="50">
        <v>691</v>
      </c>
      <c r="B10" s="51" t="s">
        <v>30</v>
      </c>
      <c r="C10" s="50">
        <v>200</v>
      </c>
      <c r="D10" s="149">
        <v>4.0999999999999996</v>
      </c>
      <c r="E10" s="150">
        <v>6.2</v>
      </c>
      <c r="F10" s="149">
        <v>25.3</v>
      </c>
      <c r="G10" s="122">
        <f>(F10+D10)*4+E10*9</f>
        <v>173.4</v>
      </c>
    </row>
    <row r="11" spans="1:7" ht="15.75" thickBot="1">
      <c r="A11" s="35" t="s">
        <v>280</v>
      </c>
      <c r="B11" s="49" t="s">
        <v>281</v>
      </c>
      <c r="C11" s="12">
        <v>70</v>
      </c>
      <c r="D11" s="147">
        <v>6.51</v>
      </c>
      <c r="E11" s="122">
        <v>5.5</v>
      </c>
      <c r="F11" s="148">
        <v>20.51</v>
      </c>
      <c r="G11" s="122">
        <f t="shared" ref="G11" si="1">(F11+D11)*4+E11*9</f>
        <v>157.58000000000001</v>
      </c>
    </row>
    <row r="12" spans="1:7" ht="15.75" thickBot="1">
      <c r="A12" s="35" t="s">
        <v>31</v>
      </c>
      <c r="B12" s="49" t="s">
        <v>32</v>
      </c>
      <c r="C12" s="35">
        <v>25</v>
      </c>
      <c r="D12" s="147">
        <v>1.57</v>
      </c>
      <c r="E12" s="122">
        <v>0.42</v>
      </c>
      <c r="F12" s="147">
        <v>10.38</v>
      </c>
      <c r="G12" s="122">
        <f>(F12+D12)*4+E12*9</f>
        <v>51.580000000000005</v>
      </c>
    </row>
    <row r="13" spans="1:7" ht="16.5" customHeight="1" thickBot="1">
      <c r="A13" s="103"/>
      <c r="B13" s="104" t="s">
        <v>8</v>
      </c>
      <c r="C13" s="111">
        <f>SUM(C9:C12)</f>
        <v>505</v>
      </c>
      <c r="D13" s="198">
        <f>SUM(D8:D12)</f>
        <v>19.68</v>
      </c>
      <c r="E13" s="198">
        <f>SUM(E8:E12)</f>
        <v>20.62</v>
      </c>
      <c r="F13" s="198">
        <f>SUM(F8:F12)</f>
        <v>81.59</v>
      </c>
      <c r="G13" s="198">
        <f>SUM(G8:G12)</f>
        <v>590.66000000000008</v>
      </c>
    </row>
    <row r="14" spans="1:7" ht="24" customHeight="1" thickBot="1">
      <c r="A14" s="2"/>
      <c r="B14" s="10" t="s">
        <v>132</v>
      </c>
      <c r="C14" s="75"/>
      <c r="D14" s="9"/>
      <c r="E14" s="11"/>
      <c r="F14" s="9"/>
      <c r="G14" s="11"/>
    </row>
    <row r="15" spans="1:7" ht="16.5" hidden="1" customHeight="1" thickBot="1">
      <c r="A15" s="35"/>
      <c r="B15" s="66"/>
      <c r="C15" s="35"/>
      <c r="D15" s="147"/>
      <c r="E15" s="122"/>
      <c r="F15" s="148"/>
      <c r="G15" s="122"/>
    </row>
    <row r="16" spans="1:7" ht="20.25" customHeight="1" thickBot="1">
      <c r="A16" s="35" t="s">
        <v>279</v>
      </c>
      <c r="B16" s="66" t="s">
        <v>278</v>
      </c>
      <c r="C16" s="35">
        <v>260</v>
      </c>
      <c r="D16" s="147">
        <v>9.3000000000000007</v>
      </c>
      <c r="E16" s="122">
        <v>10.5</v>
      </c>
      <c r="F16" s="148">
        <v>31.44</v>
      </c>
      <c r="G16" s="122">
        <f t="shared" ref="G16" si="2">(F16+D16)*4+E16*9</f>
        <v>257.46000000000004</v>
      </c>
    </row>
    <row r="17" spans="1:7" ht="18.75" customHeight="1" thickBot="1">
      <c r="A17" s="50">
        <v>691</v>
      </c>
      <c r="B17" s="51" t="s">
        <v>30</v>
      </c>
      <c r="C17" s="50">
        <v>200</v>
      </c>
      <c r="D17" s="149">
        <v>4.0999999999999996</v>
      </c>
      <c r="E17" s="150">
        <v>6.2</v>
      </c>
      <c r="F17" s="149">
        <v>25.3</v>
      </c>
      <c r="G17" s="122">
        <f>(F17+D17)*4+E17*9</f>
        <v>173.4</v>
      </c>
    </row>
    <row r="18" spans="1:7" ht="15" customHeight="1" thickBot="1">
      <c r="A18" s="35" t="s">
        <v>280</v>
      </c>
      <c r="B18" s="49" t="s">
        <v>281</v>
      </c>
      <c r="C18" s="12">
        <v>70</v>
      </c>
      <c r="D18" s="147">
        <v>6.51</v>
      </c>
      <c r="E18" s="122">
        <v>18.2</v>
      </c>
      <c r="F18" s="148">
        <v>20.51</v>
      </c>
      <c r="G18" s="122">
        <f t="shared" ref="G18" si="3">(F18+D18)*4+E18*9</f>
        <v>271.88</v>
      </c>
    </row>
    <row r="19" spans="1:7" ht="15" customHeight="1" thickBot="1">
      <c r="A19" s="35" t="s">
        <v>31</v>
      </c>
      <c r="B19" s="49" t="s">
        <v>32</v>
      </c>
      <c r="C19" s="35">
        <v>25</v>
      </c>
      <c r="D19" s="147">
        <v>1.57</v>
      </c>
      <c r="E19" s="122">
        <v>0.42</v>
      </c>
      <c r="F19" s="147">
        <v>10.38</v>
      </c>
      <c r="G19" s="122">
        <f>(F19+D19)*4+E19*9</f>
        <v>51.580000000000005</v>
      </c>
    </row>
    <row r="20" spans="1:7" ht="15.75" customHeight="1" thickBot="1">
      <c r="A20" s="106"/>
      <c r="B20" s="107" t="s">
        <v>8</v>
      </c>
      <c r="C20" s="112">
        <f>SUM(C16:C19)</f>
        <v>555</v>
      </c>
      <c r="D20" s="185">
        <f>SUM(D15:D19)</f>
        <v>21.48</v>
      </c>
      <c r="E20" s="185">
        <f>SUM(E15:E19)</f>
        <v>35.32</v>
      </c>
      <c r="F20" s="185">
        <f>SUM(F15:F19)</f>
        <v>87.63</v>
      </c>
      <c r="G20" s="185">
        <f>SUM(G15:G19)</f>
        <v>754.32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30" customHeight="1" thickBot="1">
      <c r="A22" s="35" t="s">
        <v>41</v>
      </c>
      <c r="B22" s="66" t="s">
        <v>290</v>
      </c>
      <c r="C22" s="35">
        <v>60</v>
      </c>
      <c r="D22" s="156">
        <v>0.42</v>
      </c>
      <c r="E22" s="122">
        <v>3</v>
      </c>
      <c r="F22" s="156">
        <v>1.38</v>
      </c>
      <c r="G22" s="122">
        <f t="shared" ref="G22" si="4">(F22+D22)*4+E22*9</f>
        <v>34.200000000000003</v>
      </c>
    </row>
    <row r="23" spans="1:7" ht="30.75" thickBot="1">
      <c r="A23" s="11" t="s">
        <v>145</v>
      </c>
      <c r="B23" s="489" t="s">
        <v>283</v>
      </c>
      <c r="C23" s="12">
        <v>205</v>
      </c>
      <c r="D23" s="147">
        <v>1.2</v>
      </c>
      <c r="E23" s="122">
        <v>3.6</v>
      </c>
      <c r="F23" s="147">
        <v>25.1</v>
      </c>
      <c r="G23" s="122">
        <f>(F23+D23)*4+E23*9</f>
        <v>137.6</v>
      </c>
    </row>
    <row r="24" spans="1:7" ht="30" customHeight="1" thickBot="1">
      <c r="A24" s="12" t="s">
        <v>255</v>
      </c>
      <c r="B24" s="66" t="s">
        <v>256</v>
      </c>
      <c r="C24" s="35">
        <v>90</v>
      </c>
      <c r="D24" s="147">
        <v>7.6</v>
      </c>
      <c r="E24" s="122">
        <v>9.8000000000000007</v>
      </c>
      <c r="F24" s="147">
        <v>40.200000000000003</v>
      </c>
      <c r="G24" s="122">
        <f>(F24+D24)*4+E24*9</f>
        <v>279.40000000000003</v>
      </c>
    </row>
    <row r="25" spans="1:7" ht="17.25" customHeight="1" thickBot="1">
      <c r="A25" s="38">
        <v>508</v>
      </c>
      <c r="B25" s="59" t="s">
        <v>98</v>
      </c>
      <c r="C25" s="38">
        <v>150</v>
      </c>
      <c r="D25" s="157">
        <v>14.6</v>
      </c>
      <c r="E25" s="158">
        <v>9.1199999999999992</v>
      </c>
      <c r="F25" s="157">
        <v>10.199999999999999</v>
      </c>
      <c r="G25" s="122">
        <f>(F25+D25)*4+E25*9</f>
        <v>181.27999999999997</v>
      </c>
    </row>
    <row r="26" spans="1:7" ht="16.5" customHeight="1" thickBot="1">
      <c r="A26" s="35" t="s">
        <v>294</v>
      </c>
      <c r="B26" s="49" t="s">
        <v>295</v>
      </c>
      <c r="C26" s="35">
        <v>200</v>
      </c>
      <c r="D26" s="147">
        <v>0.3</v>
      </c>
      <c r="E26" s="122">
        <v>0.1</v>
      </c>
      <c r="F26" s="147">
        <v>8.4</v>
      </c>
      <c r="G26" s="167">
        <f>(F26+D26)*4+E26*9</f>
        <v>35.700000000000003</v>
      </c>
    </row>
    <row r="27" spans="1:7" ht="15.75" thickBot="1">
      <c r="A27" s="14" t="s">
        <v>31</v>
      </c>
      <c r="B27" s="13" t="s">
        <v>32</v>
      </c>
      <c r="C27" s="54">
        <v>20</v>
      </c>
      <c r="D27" s="149">
        <v>1.26</v>
      </c>
      <c r="E27" s="150">
        <v>0.34</v>
      </c>
      <c r="F27" s="149">
        <v>8.3000000000000007</v>
      </c>
      <c r="G27" s="167">
        <f t="shared" ref="G27" si="5">(F27+D27)*4+E27*9</f>
        <v>41.300000000000004</v>
      </c>
    </row>
    <row r="28" spans="1:7" ht="18" customHeight="1" thickBot="1">
      <c r="A28" s="12" t="s">
        <v>31</v>
      </c>
      <c r="B28" s="6" t="s">
        <v>33</v>
      </c>
      <c r="C28" s="54">
        <v>20</v>
      </c>
      <c r="D28" s="149">
        <v>1.26</v>
      </c>
      <c r="E28" s="150">
        <v>0.34</v>
      </c>
      <c r="F28" s="149">
        <v>8.3000000000000007</v>
      </c>
      <c r="G28" s="167">
        <f t="shared" ref="G28" si="6">(F28+D28)*4+E28*9</f>
        <v>41.300000000000004</v>
      </c>
    </row>
    <row r="29" spans="1:7" ht="16.5" customHeight="1" thickBot="1">
      <c r="A29" s="103"/>
      <c r="B29" s="104" t="s">
        <v>8</v>
      </c>
      <c r="C29" s="105">
        <f>SUM(C22:C28)</f>
        <v>745</v>
      </c>
      <c r="D29" s="188">
        <f>SUM(D22:D28)</f>
        <v>26.640000000000004</v>
      </c>
      <c r="E29" s="188">
        <f t="shared" ref="E29:F29" si="7">SUM(E22:E28)</f>
        <v>26.299999999999997</v>
      </c>
      <c r="F29" s="188">
        <f t="shared" si="7"/>
        <v>101.88000000000001</v>
      </c>
      <c r="G29" s="188">
        <f>SUM(G22:G28)</f>
        <v>750.78</v>
      </c>
    </row>
    <row r="30" spans="1:7" ht="25.5" customHeight="1" thickBot="1">
      <c r="A30" s="2"/>
      <c r="B30" s="10" t="s">
        <v>133</v>
      </c>
      <c r="C30" s="2"/>
      <c r="D30" s="4"/>
      <c r="E30" s="2"/>
      <c r="F30" s="4"/>
      <c r="G30" s="2"/>
    </row>
    <row r="31" spans="1:7" ht="28.5" customHeight="1" thickBot="1">
      <c r="A31" s="35" t="s">
        <v>41</v>
      </c>
      <c r="B31" s="66" t="s">
        <v>290</v>
      </c>
      <c r="C31" s="35">
        <v>100</v>
      </c>
      <c r="D31" s="156">
        <v>0.7</v>
      </c>
      <c r="E31" s="122">
        <v>5</v>
      </c>
      <c r="F31" s="156">
        <v>2.2999999999999998</v>
      </c>
      <c r="G31" s="122">
        <f t="shared" ref="G31:G37" si="8">(F31+D31)*4+E31*9</f>
        <v>57</v>
      </c>
    </row>
    <row r="32" spans="1:7" ht="30.75" thickBot="1">
      <c r="A32" s="12" t="s">
        <v>145</v>
      </c>
      <c r="B32" s="489" t="s">
        <v>282</v>
      </c>
      <c r="C32" s="12">
        <v>260</v>
      </c>
      <c r="D32" s="147">
        <v>1.25</v>
      </c>
      <c r="E32" s="122">
        <v>4.5</v>
      </c>
      <c r="F32" s="147">
        <v>31.83</v>
      </c>
      <c r="G32" s="122">
        <f>(F32+D32)*4+E32*9</f>
        <v>172.82</v>
      </c>
    </row>
    <row r="33" spans="1:8" ht="30" customHeight="1" thickBot="1">
      <c r="A33" s="12" t="s">
        <v>255</v>
      </c>
      <c r="B33" s="66" t="s">
        <v>256</v>
      </c>
      <c r="C33" s="35">
        <v>100</v>
      </c>
      <c r="D33" s="147">
        <v>8.44</v>
      </c>
      <c r="E33" s="122">
        <v>10.89</v>
      </c>
      <c r="F33" s="147">
        <v>44.67</v>
      </c>
      <c r="G33" s="122">
        <f>(F33+D33)*4+E33*9</f>
        <v>310.45</v>
      </c>
    </row>
    <row r="34" spans="1:8" ht="21.75" customHeight="1" thickBot="1">
      <c r="A34" s="38">
        <v>508</v>
      </c>
      <c r="B34" s="59" t="s">
        <v>98</v>
      </c>
      <c r="C34" s="38">
        <v>180</v>
      </c>
      <c r="D34" s="157">
        <v>17.52</v>
      </c>
      <c r="E34" s="158">
        <v>10.94</v>
      </c>
      <c r="F34" s="157">
        <v>8.7799999999999994</v>
      </c>
      <c r="G34" s="122">
        <f>(F34+D34)*4+E34*9</f>
        <v>203.65999999999997</v>
      </c>
    </row>
    <row r="35" spans="1:8" ht="15.75" thickBot="1">
      <c r="A35" s="35" t="s">
        <v>294</v>
      </c>
      <c r="B35" s="49" t="s">
        <v>295</v>
      </c>
      <c r="C35" s="35">
        <v>200</v>
      </c>
      <c r="D35" s="147">
        <v>0.3</v>
      </c>
      <c r="E35" s="122">
        <v>0.1</v>
      </c>
      <c r="F35" s="147">
        <v>8.4</v>
      </c>
      <c r="G35" s="167">
        <f t="shared" si="8"/>
        <v>35.700000000000003</v>
      </c>
    </row>
    <row r="36" spans="1:8" ht="15.75" thickBot="1">
      <c r="A36" s="50" t="s">
        <v>31</v>
      </c>
      <c r="B36" s="51" t="s">
        <v>32</v>
      </c>
      <c r="C36" s="50">
        <v>60</v>
      </c>
      <c r="D36" s="149">
        <v>3.78</v>
      </c>
      <c r="E36" s="150">
        <v>1.02</v>
      </c>
      <c r="F36" s="149">
        <v>24.9</v>
      </c>
      <c r="G36" s="150">
        <f t="shared" si="8"/>
        <v>123.9</v>
      </c>
    </row>
    <row r="37" spans="1:8" ht="15.75" thickBot="1">
      <c r="A37" s="35" t="s">
        <v>31</v>
      </c>
      <c r="B37" s="49" t="s">
        <v>33</v>
      </c>
      <c r="C37" s="54">
        <v>20</v>
      </c>
      <c r="D37" s="149">
        <v>1.26</v>
      </c>
      <c r="E37" s="150">
        <v>0.34</v>
      </c>
      <c r="F37" s="149">
        <v>8.3000000000000007</v>
      </c>
      <c r="G37" s="167">
        <f t="shared" si="8"/>
        <v>41.300000000000004</v>
      </c>
    </row>
    <row r="38" spans="1:8" ht="15.75" thickBot="1">
      <c r="A38" s="106"/>
      <c r="B38" s="107" t="s">
        <v>8</v>
      </c>
      <c r="C38" s="113">
        <v>950</v>
      </c>
      <c r="D38" s="201">
        <f t="shared" ref="D38:G38" si="9">SUM(D31:D37)</f>
        <v>33.25</v>
      </c>
      <c r="E38" s="202">
        <f t="shared" si="9"/>
        <v>32.790000000000006</v>
      </c>
      <c r="F38" s="202">
        <f t="shared" si="9"/>
        <v>129.18</v>
      </c>
      <c r="G38" s="202">
        <f t="shared" si="9"/>
        <v>944.82999999999993</v>
      </c>
    </row>
    <row r="39" spans="1:8" ht="6.75" customHeight="1">
      <c r="A39" s="2"/>
      <c r="B39" s="15"/>
      <c r="C39" s="15"/>
      <c r="D39" s="193"/>
      <c r="E39" s="194"/>
      <c r="F39" s="193"/>
      <c r="G39" s="194"/>
      <c r="H39" s="17"/>
    </row>
    <row r="40" spans="1:8" ht="6" customHeight="1" thickBot="1">
      <c r="A40" s="2"/>
      <c r="B40" s="15"/>
      <c r="C40" s="15"/>
      <c r="D40" s="193"/>
      <c r="E40" s="194"/>
      <c r="F40" s="193"/>
      <c r="G40" s="194"/>
      <c r="H40" s="17"/>
    </row>
    <row r="41" spans="1:8" ht="20.25" customHeight="1" thickBot="1">
      <c r="A41" s="103"/>
      <c r="B41" s="81" t="s">
        <v>63</v>
      </c>
      <c r="C41" s="103"/>
      <c r="D41" s="211">
        <f>D29+D13</f>
        <v>46.320000000000007</v>
      </c>
      <c r="E41" s="212">
        <f>E29+E13</f>
        <v>46.92</v>
      </c>
      <c r="F41" s="211">
        <f>F29+F13</f>
        <v>183.47000000000003</v>
      </c>
      <c r="G41" s="212">
        <f>G29+G13</f>
        <v>1341.44</v>
      </c>
      <c r="H41" s="17"/>
    </row>
    <row r="42" spans="1:8" ht="20.25" customHeight="1" thickBot="1">
      <c r="A42" s="109"/>
      <c r="B42" s="91" t="s">
        <v>141</v>
      </c>
      <c r="C42" s="110"/>
      <c r="D42" s="213">
        <f>D38+D20</f>
        <v>54.730000000000004</v>
      </c>
      <c r="E42" s="213">
        <f t="shared" ref="E42:G42" si="10">E38+E20</f>
        <v>68.110000000000014</v>
      </c>
      <c r="F42" s="213">
        <f t="shared" si="10"/>
        <v>216.81</v>
      </c>
      <c r="G42" s="213">
        <f t="shared" si="10"/>
        <v>1699.15</v>
      </c>
      <c r="H42" s="17"/>
    </row>
    <row r="43" spans="1:8">
      <c r="B43" s="526"/>
      <c r="C43" s="526"/>
      <c r="D43" s="526"/>
      <c r="E43" s="526"/>
      <c r="F43" s="526"/>
      <c r="G43" s="526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</sheetData>
  <mergeCells count="9">
    <mergeCell ref="G5:G6"/>
    <mergeCell ref="B43:G43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2"/>
  <sheetViews>
    <sheetView zoomScaleNormal="100" workbookViewId="0">
      <pane ySplit="6" topLeftCell="A19" activePane="bottomLeft" state="frozen"/>
      <selection pane="bottomLeft" activeCell="A30" sqref="A30:G36"/>
    </sheetView>
  </sheetViews>
  <sheetFormatPr defaultRowHeight="15"/>
  <cols>
    <col min="1" max="1" width="10.85546875" customWidth="1"/>
    <col min="2" max="2" width="48" customWidth="1"/>
    <col min="3" max="3" width="9.7109375" customWidth="1"/>
    <col min="7" max="7" width="10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27"/>
      <c r="D2" s="127"/>
      <c r="E2" s="127"/>
      <c r="F2" s="1"/>
      <c r="G2" s="1"/>
    </row>
    <row r="3" spans="1:7" ht="18.75">
      <c r="A3" s="515" t="s">
        <v>112</v>
      </c>
      <c r="B3" s="515"/>
      <c r="C3" s="127"/>
      <c r="D3" s="127"/>
      <c r="E3" s="127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8" customHeight="1" thickBot="1">
      <c r="A8" s="35" t="s">
        <v>297</v>
      </c>
      <c r="B8" s="49" t="s">
        <v>298</v>
      </c>
      <c r="C8" s="35">
        <v>210</v>
      </c>
      <c r="D8" s="147">
        <v>6.51</v>
      </c>
      <c r="E8" s="122">
        <v>15.8</v>
      </c>
      <c r="F8" s="148">
        <v>19.7</v>
      </c>
      <c r="G8" s="122">
        <f>(D8+F8)*4+E8*9</f>
        <v>247.04000000000002</v>
      </c>
    </row>
    <row r="9" spans="1:7" ht="18.75" customHeight="1" thickBot="1">
      <c r="A9" s="35" t="s">
        <v>299</v>
      </c>
      <c r="B9" s="49" t="s">
        <v>300</v>
      </c>
      <c r="C9" s="35">
        <v>40</v>
      </c>
      <c r="D9" s="147">
        <v>5.08</v>
      </c>
      <c r="E9" s="122">
        <v>4.5999999999999996</v>
      </c>
      <c r="F9" s="148">
        <v>0.28000000000000003</v>
      </c>
      <c r="G9" s="122">
        <f>(D9+F9)*4+E9*9</f>
        <v>62.84</v>
      </c>
    </row>
    <row r="10" spans="1:7" ht="19.5" customHeight="1" thickBot="1">
      <c r="A10" s="35" t="s">
        <v>38</v>
      </c>
      <c r="B10" s="49" t="s">
        <v>39</v>
      </c>
      <c r="C10" s="35">
        <v>200</v>
      </c>
      <c r="D10" s="147">
        <v>1.8</v>
      </c>
      <c r="E10" s="122">
        <v>1.5</v>
      </c>
      <c r="F10" s="148">
        <v>20.6</v>
      </c>
      <c r="G10" s="122">
        <f>(D10+F10)*4+E10*9</f>
        <v>103.10000000000001</v>
      </c>
    </row>
    <row r="11" spans="1:7" ht="19.5" customHeight="1" thickBot="1">
      <c r="A11" s="35" t="s">
        <v>31</v>
      </c>
      <c r="B11" s="49" t="s">
        <v>32</v>
      </c>
      <c r="C11" s="54">
        <v>50</v>
      </c>
      <c r="D11" s="149">
        <v>3.15</v>
      </c>
      <c r="E11" s="150">
        <v>0.85</v>
      </c>
      <c r="F11" s="149">
        <v>20.75</v>
      </c>
      <c r="G11" s="150">
        <f>(D11+F11)*4+E11*9</f>
        <v>103.25</v>
      </c>
    </row>
    <row r="12" spans="1:7" ht="22.5" customHeight="1" thickBot="1">
      <c r="A12" s="103"/>
      <c r="B12" s="104" t="s">
        <v>8</v>
      </c>
      <c r="C12" s="111">
        <f>SUM(C8:C11)</f>
        <v>500</v>
      </c>
      <c r="D12" s="198">
        <f>SUM(D8:D11)</f>
        <v>16.54</v>
      </c>
      <c r="E12" s="198">
        <f t="shared" ref="E12:F12" si="0">SUM(E8:E11)</f>
        <v>22.75</v>
      </c>
      <c r="F12" s="198">
        <f t="shared" si="0"/>
        <v>61.33</v>
      </c>
      <c r="G12" s="198">
        <f>SUM(G8:G11)</f>
        <v>516.23</v>
      </c>
    </row>
    <row r="13" spans="1:7" ht="20.25" customHeight="1" thickBot="1">
      <c r="A13" s="3"/>
      <c r="B13" s="10" t="s">
        <v>132</v>
      </c>
      <c r="C13" s="39"/>
      <c r="D13" s="8"/>
      <c r="E13" s="7"/>
      <c r="F13" s="8"/>
      <c r="G13" s="7"/>
    </row>
    <row r="14" spans="1:7" ht="18.75" customHeight="1" thickBot="1">
      <c r="A14" s="35" t="s">
        <v>297</v>
      </c>
      <c r="B14" s="49" t="s">
        <v>298</v>
      </c>
      <c r="C14" s="35">
        <v>260</v>
      </c>
      <c r="D14" s="147">
        <v>8.06</v>
      </c>
      <c r="E14" s="122">
        <v>19.5</v>
      </c>
      <c r="F14" s="148">
        <v>24.4</v>
      </c>
      <c r="G14" s="122">
        <f>(D14+F14)*4+E14*9</f>
        <v>305.34000000000003</v>
      </c>
    </row>
    <row r="15" spans="1:7" ht="16.5" customHeight="1" thickBot="1">
      <c r="A15" s="35" t="s">
        <v>299</v>
      </c>
      <c r="B15" s="49" t="s">
        <v>300</v>
      </c>
      <c r="C15" s="35">
        <v>40</v>
      </c>
      <c r="D15" s="147">
        <v>5.08</v>
      </c>
      <c r="E15" s="122">
        <v>4.5999999999999996</v>
      </c>
      <c r="F15" s="148">
        <v>0.28000000000000003</v>
      </c>
      <c r="G15" s="122">
        <f>(D15+F15)*4+E15*9</f>
        <v>62.84</v>
      </c>
    </row>
    <row r="16" spans="1:7" ht="19.5" customHeight="1" thickBot="1">
      <c r="A16" s="35" t="s">
        <v>38</v>
      </c>
      <c r="B16" s="49" t="s">
        <v>39</v>
      </c>
      <c r="C16" s="35">
        <v>200</v>
      </c>
      <c r="D16" s="147">
        <v>1.8</v>
      </c>
      <c r="E16" s="122">
        <v>1.5</v>
      </c>
      <c r="F16" s="148">
        <v>20.6</v>
      </c>
      <c r="G16" s="122">
        <f t="shared" ref="G16" si="1">(D16+F16)*4+E16*9</f>
        <v>103.10000000000001</v>
      </c>
    </row>
    <row r="17" spans="1:7" ht="18.75" customHeight="1" thickBot="1">
      <c r="A17" s="35" t="s">
        <v>31</v>
      </c>
      <c r="B17" s="49" t="s">
        <v>32</v>
      </c>
      <c r="C17" s="54">
        <v>50</v>
      </c>
      <c r="D17" s="149">
        <v>3.15</v>
      </c>
      <c r="E17" s="150">
        <v>0.85</v>
      </c>
      <c r="F17" s="149">
        <v>20.75</v>
      </c>
      <c r="G17" s="122">
        <f>(D17+F17)*4+E17*9</f>
        <v>103.25</v>
      </c>
    </row>
    <row r="18" spans="1:7" ht="15.75" customHeight="1" thickBot="1">
      <c r="A18" s="106"/>
      <c r="B18" s="107" t="s">
        <v>8</v>
      </c>
      <c r="C18" s="112">
        <f>SUM(C14:C17)</f>
        <v>550</v>
      </c>
      <c r="D18" s="185">
        <f>SUM(D14:D17)</f>
        <v>18.09</v>
      </c>
      <c r="E18" s="185">
        <f t="shared" ref="E18:F18" si="2">SUM(E14:E17)</f>
        <v>26.450000000000003</v>
      </c>
      <c r="F18" s="185">
        <f t="shared" si="2"/>
        <v>66.03</v>
      </c>
      <c r="G18" s="185">
        <f>SUM(G14:G17)</f>
        <v>574.53000000000009</v>
      </c>
    </row>
    <row r="19" spans="1:7" ht="21" customHeight="1" thickBot="1">
      <c r="A19" s="3"/>
      <c r="B19" s="32" t="s">
        <v>9</v>
      </c>
      <c r="C19" s="3"/>
      <c r="D19" s="30"/>
      <c r="E19" s="3"/>
      <c r="F19" s="30"/>
      <c r="G19" s="3"/>
    </row>
    <row r="20" spans="1:7" ht="33" customHeight="1" thickBot="1">
      <c r="A20" s="3" t="s">
        <v>255</v>
      </c>
      <c r="B20" s="492" t="s">
        <v>291</v>
      </c>
      <c r="C20" s="7">
        <v>60</v>
      </c>
      <c r="D20" s="491">
        <v>0.42</v>
      </c>
      <c r="E20" s="167">
        <v>3</v>
      </c>
      <c r="F20" s="206">
        <v>1.38</v>
      </c>
      <c r="G20" s="122">
        <f>(D20+F20)*4+E20*9</f>
        <v>34.200000000000003</v>
      </c>
    </row>
    <row r="21" spans="1:7" ht="22.5" customHeight="1" thickBot="1">
      <c r="A21" s="12">
        <v>110</v>
      </c>
      <c r="B21" s="6" t="s">
        <v>284</v>
      </c>
      <c r="C21" s="12">
        <v>205</v>
      </c>
      <c r="D21" s="147">
        <v>3.8</v>
      </c>
      <c r="E21" s="122">
        <v>2.9</v>
      </c>
      <c r="F21" s="147">
        <v>5.4</v>
      </c>
      <c r="G21" s="122">
        <f>(D21+F21)*4+E21*9</f>
        <v>62.899999999999991</v>
      </c>
    </row>
    <row r="22" spans="1:7" ht="16.5" customHeight="1" thickBot="1">
      <c r="A22" s="120" t="s">
        <v>240</v>
      </c>
      <c r="B22" s="66" t="s">
        <v>241</v>
      </c>
      <c r="C22" s="35">
        <v>200</v>
      </c>
      <c r="D22" s="147">
        <v>12.5</v>
      </c>
      <c r="E22" s="122">
        <v>16.2</v>
      </c>
      <c r="F22" s="147">
        <v>36.6</v>
      </c>
      <c r="G22" s="122">
        <f>(D22+F22)*4+E22*9</f>
        <v>342.2</v>
      </c>
    </row>
    <row r="23" spans="1:7" ht="3.75" hidden="1" customHeight="1" thickBot="1">
      <c r="A23" s="38"/>
      <c r="B23" s="59"/>
      <c r="C23" s="38"/>
      <c r="D23" s="157"/>
      <c r="E23" s="158"/>
      <c r="F23" s="157"/>
      <c r="G23" s="150"/>
    </row>
    <row r="24" spans="1:7" ht="15.75" customHeight="1" thickBot="1">
      <c r="A24" s="18" t="s">
        <v>45</v>
      </c>
      <c r="B24" s="33" t="s">
        <v>254</v>
      </c>
      <c r="C24" s="18">
        <v>200</v>
      </c>
      <c r="D24" s="157">
        <v>0.1</v>
      </c>
      <c r="E24" s="158">
        <v>0.1</v>
      </c>
      <c r="F24" s="157">
        <v>22.2</v>
      </c>
      <c r="G24" s="167">
        <f>(F24+D24)*4+E24*9</f>
        <v>90.100000000000009</v>
      </c>
    </row>
    <row r="25" spans="1:7" ht="15.75" thickBot="1">
      <c r="A25" s="35" t="s">
        <v>31</v>
      </c>
      <c r="B25" s="49" t="s">
        <v>32</v>
      </c>
      <c r="C25" s="54">
        <v>50</v>
      </c>
      <c r="D25" s="149">
        <v>3.15</v>
      </c>
      <c r="E25" s="150">
        <v>0.85</v>
      </c>
      <c r="F25" s="149">
        <v>20.75</v>
      </c>
      <c r="G25" s="122">
        <f>(D25+F25)*4+E25*9</f>
        <v>103.25</v>
      </c>
    </row>
    <row r="26" spans="1:7" ht="15.75" thickBot="1">
      <c r="A26" s="12" t="s">
        <v>31</v>
      </c>
      <c r="B26" s="6" t="s">
        <v>33</v>
      </c>
      <c r="C26" s="54">
        <v>50</v>
      </c>
      <c r="D26" s="149">
        <v>3.15</v>
      </c>
      <c r="E26" s="150">
        <v>0.85</v>
      </c>
      <c r="F26" s="149">
        <v>20.75</v>
      </c>
      <c r="G26" s="122">
        <f>(D26+F26)*4+E26*9</f>
        <v>103.25</v>
      </c>
    </row>
    <row r="27" spans="1:7" ht="15.75" hidden="1" thickBot="1">
      <c r="A27" s="12"/>
      <c r="B27" s="6"/>
      <c r="C27" s="12"/>
      <c r="D27" s="206"/>
      <c r="E27" s="167"/>
      <c r="F27" s="206"/>
      <c r="G27" s="167"/>
    </row>
    <row r="28" spans="1:7" ht="16.5" customHeight="1" thickBot="1">
      <c r="A28" s="103"/>
      <c r="B28" s="104" t="s">
        <v>8</v>
      </c>
      <c r="C28" s="105">
        <f>SUM(C20:C27)</f>
        <v>765</v>
      </c>
      <c r="D28" s="188">
        <f>SUM(D20:D26)</f>
        <v>23.119999999999997</v>
      </c>
      <c r="E28" s="188">
        <f>SUM(E20:E26)</f>
        <v>23.900000000000006</v>
      </c>
      <c r="F28" s="188">
        <f>SUM(F20:F26)</f>
        <v>107.08</v>
      </c>
      <c r="G28" s="188">
        <f>SUM(G20:G26)</f>
        <v>735.9</v>
      </c>
    </row>
    <row r="29" spans="1:7" ht="25.5" customHeight="1" thickBot="1">
      <c r="A29" s="2"/>
      <c r="B29" s="10" t="s">
        <v>133</v>
      </c>
      <c r="C29" s="2"/>
      <c r="D29" s="4"/>
      <c r="E29" s="2"/>
      <c r="F29" s="4"/>
      <c r="G29" s="2"/>
    </row>
    <row r="30" spans="1:7" ht="30" customHeight="1" thickBot="1">
      <c r="A30" s="6" t="s">
        <v>255</v>
      </c>
      <c r="B30" s="493" t="s">
        <v>291</v>
      </c>
      <c r="C30" s="12">
        <v>100</v>
      </c>
      <c r="D30" s="206">
        <v>0.71</v>
      </c>
      <c r="E30" s="167">
        <v>5.0599999999999996</v>
      </c>
      <c r="F30" s="206">
        <v>2.35</v>
      </c>
      <c r="G30" s="122">
        <f>(D30+F30)*4+E30*9</f>
        <v>57.78</v>
      </c>
    </row>
    <row r="31" spans="1:7" ht="21" customHeight="1" thickBot="1">
      <c r="A31" s="12">
        <v>110</v>
      </c>
      <c r="B31" s="6" t="s">
        <v>285</v>
      </c>
      <c r="C31" s="12">
        <v>255</v>
      </c>
      <c r="D31" s="147">
        <v>9.69</v>
      </c>
      <c r="E31" s="122">
        <v>7.4</v>
      </c>
      <c r="F31" s="147">
        <v>13.8</v>
      </c>
      <c r="G31" s="122">
        <f>(D31+F31)*4+E31*9</f>
        <v>160.56</v>
      </c>
    </row>
    <row r="32" spans="1:7" ht="18.75" customHeight="1" thickBot="1">
      <c r="A32" s="120" t="s">
        <v>240</v>
      </c>
      <c r="B32" s="66" t="s">
        <v>241</v>
      </c>
      <c r="C32" s="35">
        <v>250</v>
      </c>
      <c r="D32" s="147">
        <v>15.62</v>
      </c>
      <c r="E32" s="122">
        <v>17.2</v>
      </c>
      <c r="F32" s="147">
        <v>45.75</v>
      </c>
      <c r="G32" s="122">
        <f>(D32+F32)*4+E32*9</f>
        <v>400.28</v>
      </c>
    </row>
    <row r="33" spans="1:8" ht="3.75" hidden="1" customHeight="1" thickBot="1">
      <c r="A33" s="38"/>
      <c r="B33" s="59"/>
      <c r="C33" s="38"/>
      <c r="D33" s="157"/>
      <c r="E33" s="158"/>
      <c r="F33" s="157"/>
      <c r="G33" s="150"/>
    </row>
    <row r="34" spans="1:8" ht="15.75" thickBot="1">
      <c r="A34" s="18" t="s">
        <v>45</v>
      </c>
      <c r="B34" s="33" t="s">
        <v>254</v>
      </c>
      <c r="C34" s="18">
        <v>200</v>
      </c>
      <c r="D34" s="157">
        <v>0.1</v>
      </c>
      <c r="E34" s="158">
        <v>0.1</v>
      </c>
      <c r="F34" s="157">
        <v>22.2</v>
      </c>
      <c r="G34" s="167">
        <f>(F34+D34)*4+E34*9</f>
        <v>90.100000000000009</v>
      </c>
    </row>
    <row r="35" spans="1:8" ht="15.75" thickBot="1">
      <c r="A35" s="35" t="s">
        <v>31</v>
      </c>
      <c r="B35" s="49" t="s">
        <v>32</v>
      </c>
      <c r="C35" s="54">
        <v>50</v>
      </c>
      <c r="D35" s="149">
        <v>3.15</v>
      </c>
      <c r="E35" s="150">
        <v>0.85</v>
      </c>
      <c r="F35" s="149">
        <v>20.75</v>
      </c>
      <c r="G35" s="122">
        <f>(D35+F35)*4+E35*9</f>
        <v>103.25</v>
      </c>
    </row>
    <row r="36" spans="1:8" ht="15.75" thickBot="1">
      <c r="A36" s="12" t="s">
        <v>31</v>
      </c>
      <c r="B36" s="6" t="s">
        <v>33</v>
      </c>
      <c r="C36" s="54">
        <v>50</v>
      </c>
      <c r="D36" s="149">
        <v>3.15</v>
      </c>
      <c r="E36" s="150">
        <v>0.85</v>
      </c>
      <c r="F36" s="149">
        <v>20.75</v>
      </c>
      <c r="G36" s="122">
        <f>(D36+F36)*4+E36*9</f>
        <v>103.25</v>
      </c>
    </row>
    <row r="37" spans="1:8" ht="15.75" thickBot="1">
      <c r="A37" s="106"/>
      <c r="B37" s="107" t="s">
        <v>8</v>
      </c>
      <c r="C37" s="113">
        <f>SUM(C30:C36)</f>
        <v>905</v>
      </c>
      <c r="D37" s="201">
        <f>SUM(D30:D36)</f>
        <v>32.419999999999995</v>
      </c>
      <c r="E37" s="202">
        <f>SUM(E30:E36)</f>
        <v>31.460000000000004</v>
      </c>
      <c r="F37" s="202">
        <f>SUM(F30:F36)</f>
        <v>125.60000000000001</v>
      </c>
      <c r="G37" s="202">
        <f>SUM(G30:G36)</f>
        <v>915.22</v>
      </c>
    </row>
    <row r="38" spans="1:8" ht="6.75" customHeight="1">
      <c r="A38" s="2"/>
      <c r="B38" s="15"/>
      <c r="C38" s="15"/>
      <c r="D38" s="193"/>
      <c r="E38" s="194"/>
      <c r="F38" s="193"/>
      <c r="G38" s="194"/>
      <c r="H38" s="17"/>
    </row>
    <row r="39" spans="1:8" ht="6" customHeight="1" thickBot="1">
      <c r="A39" s="2"/>
      <c r="B39" s="15"/>
      <c r="C39" s="15"/>
      <c r="D39" s="193"/>
      <c r="E39" s="194"/>
      <c r="F39" s="193"/>
      <c r="G39" s="194"/>
      <c r="H39" s="17"/>
    </row>
    <row r="40" spans="1:8" ht="15.75" thickBot="1">
      <c r="A40" s="103"/>
      <c r="B40" s="81" t="s">
        <v>63</v>
      </c>
      <c r="C40" s="103"/>
      <c r="D40" s="211">
        <f t="shared" ref="D40:G40" si="3">D28+D12</f>
        <v>39.659999999999997</v>
      </c>
      <c r="E40" s="212">
        <f t="shared" si="3"/>
        <v>46.650000000000006</v>
      </c>
      <c r="F40" s="211">
        <f t="shared" si="3"/>
        <v>168.41</v>
      </c>
      <c r="G40" s="212">
        <f t="shared" si="3"/>
        <v>1252.1300000000001</v>
      </c>
      <c r="H40" s="17"/>
    </row>
    <row r="41" spans="1:8" ht="15.75" thickBot="1">
      <c r="A41" s="109"/>
      <c r="B41" s="91" t="s">
        <v>141</v>
      </c>
      <c r="C41" s="110"/>
      <c r="D41" s="213">
        <f t="shared" ref="D41:G41" si="4">D37+D18</f>
        <v>50.509999999999991</v>
      </c>
      <c r="E41" s="213">
        <f t="shared" si="4"/>
        <v>57.910000000000011</v>
      </c>
      <c r="F41" s="213">
        <f t="shared" si="4"/>
        <v>191.63</v>
      </c>
      <c r="G41" s="213">
        <f t="shared" si="4"/>
        <v>1489.75</v>
      </c>
      <c r="H41" s="17"/>
    </row>
    <row r="42" spans="1:8">
      <c r="B42" s="526"/>
      <c r="C42" s="526"/>
      <c r="D42" s="526"/>
      <c r="E42" s="526"/>
      <c r="F42" s="526"/>
      <c r="G42" s="526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</sheetData>
  <mergeCells count="9">
    <mergeCell ref="G5:G6"/>
    <mergeCell ref="B42:G42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5"/>
  <sheetViews>
    <sheetView workbookViewId="0">
      <pane ySplit="6" topLeftCell="A20" activePane="bottomLeft" state="frozen"/>
      <selection pane="bottomLeft" activeCell="A30" sqref="A30:G35"/>
    </sheetView>
  </sheetViews>
  <sheetFormatPr defaultRowHeight="15"/>
  <cols>
    <col min="1" max="1" width="10" customWidth="1"/>
    <col min="2" max="2" width="44.7109375" customWidth="1"/>
    <col min="3" max="3" width="9.7109375" customWidth="1"/>
    <col min="7" max="7" width="10.4257812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30"/>
      <c r="D2" s="130"/>
      <c r="E2" s="130"/>
      <c r="F2" s="1"/>
      <c r="G2" s="1"/>
    </row>
    <row r="3" spans="1:7" ht="18.75">
      <c r="A3" s="515" t="s">
        <v>113</v>
      </c>
      <c r="B3" s="515"/>
      <c r="C3" s="130"/>
      <c r="D3" s="130"/>
      <c r="E3" s="130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4" customHeight="1" thickBot="1">
      <c r="A7" s="2"/>
      <c r="B7" s="10" t="s">
        <v>15</v>
      </c>
      <c r="C7" s="2"/>
      <c r="D7" s="4"/>
      <c r="E7" s="2"/>
      <c r="F7" s="4"/>
      <c r="G7" s="2"/>
    </row>
    <row r="8" spans="1:7" ht="18" customHeight="1" thickBot="1">
      <c r="A8" s="35">
        <v>302</v>
      </c>
      <c r="B8" s="49" t="s">
        <v>29</v>
      </c>
      <c r="C8" s="35">
        <v>210</v>
      </c>
      <c r="D8" s="147">
        <v>9.5</v>
      </c>
      <c r="E8" s="122">
        <v>9.1999999999999993</v>
      </c>
      <c r="F8" s="148">
        <v>31.83</v>
      </c>
      <c r="G8" s="122">
        <f>(F8+D8)*4+E8*9</f>
        <v>248.12</v>
      </c>
    </row>
    <row r="9" spans="1:7" ht="20.25" customHeight="1" thickBot="1">
      <c r="A9" s="35">
        <v>693</v>
      </c>
      <c r="B9" s="49" t="s">
        <v>242</v>
      </c>
      <c r="C9" s="35">
        <v>200</v>
      </c>
      <c r="D9" s="147">
        <v>5.8</v>
      </c>
      <c r="E9" s="122">
        <v>5.8</v>
      </c>
      <c r="F9" s="147">
        <v>34.4</v>
      </c>
      <c r="G9" s="122">
        <f>(F9+D9)*4+E9*9</f>
        <v>212.99999999999997</v>
      </c>
    </row>
    <row r="10" spans="1:7" ht="15.75" thickBot="1">
      <c r="A10" s="28" t="s">
        <v>31</v>
      </c>
      <c r="B10" s="29" t="s">
        <v>32</v>
      </c>
      <c r="C10" s="54">
        <v>20</v>
      </c>
      <c r="D10" s="149">
        <v>1.26</v>
      </c>
      <c r="E10" s="150">
        <v>0.34</v>
      </c>
      <c r="F10" s="149">
        <v>8.3000000000000007</v>
      </c>
      <c r="G10" s="177">
        <f t="shared" ref="G10" si="0">(F10+D10)*4+E10*9</f>
        <v>41.300000000000004</v>
      </c>
    </row>
    <row r="11" spans="1:7" ht="15.75" customHeight="1" thickBot="1">
      <c r="A11" s="217" t="s">
        <v>31</v>
      </c>
      <c r="B11" s="218" t="s">
        <v>40</v>
      </c>
      <c r="C11" s="219">
        <v>100</v>
      </c>
      <c r="D11" s="220">
        <v>0.4</v>
      </c>
      <c r="E11" s="220">
        <v>0.4</v>
      </c>
      <c r="F11" s="220">
        <v>9.8000000000000007</v>
      </c>
      <c r="G11" s="221">
        <f>(F11+D11)*4+E11*9</f>
        <v>44.400000000000006</v>
      </c>
    </row>
    <row r="12" spans="1:7" ht="6.75" hidden="1" customHeight="1" thickBot="1">
      <c r="A12" s="14"/>
      <c r="B12" s="13"/>
      <c r="C12" s="14"/>
      <c r="D12" s="205"/>
      <c r="E12" s="177"/>
      <c r="F12" s="205"/>
      <c r="G12" s="167"/>
    </row>
    <row r="13" spans="1:7" ht="16.5" customHeight="1" thickBot="1">
      <c r="A13" s="103"/>
      <c r="B13" s="104" t="s">
        <v>8</v>
      </c>
      <c r="C13" s="111">
        <f>SUM(C8:C12)</f>
        <v>530</v>
      </c>
      <c r="D13" s="198">
        <f>SUM(D8:D12)</f>
        <v>16.96</v>
      </c>
      <c r="E13" s="198">
        <f t="shared" ref="E13:F13" si="1">SUM(E8:E12)</f>
        <v>15.74</v>
      </c>
      <c r="F13" s="198">
        <f t="shared" si="1"/>
        <v>84.329999999999984</v>
      </c>
      <c r="G13" s="198">
        <f>SUM(G8:G12)</f>
        <v>546.82000000000005</v>
      </c>
    </row>
    <row r="14" spans="1:7" ht="24" customHeight="1" thickBot="1">
      <c r="A14" s="3"/>
      <c r="B14" s="10" t="s">
        <v>132</v>
      </c>
      <c r="C14" s="39"/>
      <c r="D14" s="8"/>
      <c r="E14" s="7"/>
      <c r="F14" s="8"/>
      <c r="G14" s="7"/>
    </row>
    <row r="15" spans="1:7" ht="18.75" customHeight="1" thickBot="1">
      <c r="A15" s="35">
        <v>302</v>
      </c>
      <c r="B15" s="49" t="s">
        <v>29</v>
      </c>
      <c r="C15" s="35">
        <v>260</v>
      </c>
      <c r="D15" s="147">
        <v>11.76</v>
      </c>
      <c r="E15" s="122">
        <v>11.39</v>
      </c>
      <c r="F15" s="148">
        <v>39.79</v>
      </c>
      <c r="G15" s="122">
        <f>(F15+D15)*4+E15*9</f>
        <v>308.70999999999998</v>
      </c>
    </row>
    <row r="16" spans="1:7" ht="17.25" customHeight="1" thickBot="1">
      <c r="A16" s="35">
        <v>693</v>
      </c>
      <c r="B16" s="49" t="s">
        <v>242</v>
      </c>
      <c r="C16" s="35">
        <v>200</v>
      </c>
      <c r="D16" s="147">
        <v>5.8</v>
      </c>
      <c r="E16" s="122">
        <v>5.8</v>
      </c>
      <c r="F16" s="147">
        <v>34.4</v>
      </c>
      <c r="G16" s="122">
        <f>(F16+D16)*4+E16*9</f>
        <v>212.99999999999997</v>
      </c>
    </row>
    <row r="17" spans="1:7" ht="15" customHeight="1" thickBot="1">
      <c r="A17" s="14" t="s">
        <v>31</v>
      </c>
      <c r="B17" s="13" t="s">
        <v>32</v>
      </c>
      <c r="C17" s="54">
        <v>20</v>
      </c>
      <c r="D17" s="149">
        <v>1.26</v>
      </c>
      <c r="E17" s="150">
        <v>0.34</v>
      </c>
      <c r="F17" s="149">
        <v>8.3000000000000007</v>
      </c>
      <c r="G17" s="177">
        <f>(F17+D17)*4+E17*9</f>
        <v>41.300000000000004</v>
      </c>
    </row>
    <row r="18" spans="1:7" ht="18.75" customHeight="1" thickBot="1">
      <c r="A18" s="217" t="s">
        <v>31</v>
      </c>
      <c r="B18" s="218" t="s">
        <v>40</v>
      </c>
      <c r="C18" s="219">
        <v>100</v>
      </c>
      <c r="D18" s="220">
        <v>0.4</v>
      </c>
      <c r="E18" s="220">
        <v>0.4</v>
      </c>
      <c r="F18" s="220">
        <v>9.8000000000000007</v>
      </c>
      <c r="G18" s="221">
        <f>(F18+D18)*4+E18*9</f>
        <v>44.400000000000006</v>
      </c>
    </row>
    <row r="19" spans="1:7" ht="6.75" hidden="1" customHeight="1" thickBot="1">
      <c r="A19" s="14"/>
      <c r="B19" s="13"/>
      <c r="C19" s="14"/>
      <c r="D19" s="205"/>
      <c r="E19" s="177"/>
      <c r="F19" s="205"/>
      <c r="G19" s="167"/>
    </row>
    <row r="20" spans="1:7" ht="15.75" customHeight="1" thickBot="1">
      <c r="A20" s="106"/>
      <c r="B20" s="107" t="s">
        <v>8</v>
      </c>
      <c r="C20" s="112">
        <f>SUM(C15:C19)</f>
        <v>580</v>
      </c>
      <c r="D20" s="185">
        <f>SUM(D15:D19)</f>
        <v>19.22</v>
      </c>
      <c r="E20" s="185">
        <f>SUM(E15:E19)</f>
        <v>17.93</v>
      </c>
      <c r="F20" s="185">
        <f t="shared" ref="F20:G20" si="2">SUM(F15:F19)</f>
        <v>92.289999999999992</v>
      </c>
      <c r="G20" s="185">
        <f t="shared" si="2"/>
        <v>607.40999999999985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19.5" customHeight="1" thickBot="1">
      <c r="A22" s="12" t="s">
        <v>47</v>
      </c>
      <c r="B22" s="6" t="s">
        <v>48</v>
      </c>
      <c r="C22" s="12">
        <v>215</v>
      </c>
      <c r="D22" s="147">
        <v>2.58</v>
      </c>
      <c r="E22" s="122">
        <v>5.16</v>
      </c>
      <c r="F22" s="147">
        <v>12.17</v>
      </c>
      <c r="G22" s="167">
        <f>(D22+F22)*4+E22*9</f>
        <v>105.44</v>
      </c>
    </row>
    <row r="23" spans="1:7" ht="21.75" customHeight="1" thickBot="1">
      <c r="A23" s="12" t="s">
        <v>286</v>
      </c>
      <c r="B23" s="6" t="s">
        <v>287</v>
      </c>
      <c r="C23" s="12">
        <v>180</v>
      </c>
      <c r="D23" s="147">
        <v>18.5</v>
      </c>
      <c r="E23" s="122">
        <v>14.2</v>
      </c>
      <c r="F23" s="147">
        <v>27.2</v>
      </c>
      <c r="G23" s="167">
        <f>(D23+F23)*4+E23*9</f>
        <v>310.60000000000002</v>
      </c>
    </row>
    <row r="24" spans="1:7" ht="31.5" customHeight="1" thickBot="1">
      <c r="A24" s="120">
        <v>517</v>
      </c>
      <c r="B24" s="66" t="s">
        <v>243</v>
      </c>
      <c r="C24" s="35">
        <v>60</v>
      </c>
      <c r="D24" s="147">
        <v>1.27</v>
      </c>
      <c r="E24" s="122">
        <v>3.6</v>
      </c>
      <c r="F24" s="147">
        <v>7.44</v>
      </c>
      <c r="G24" s="167">
        <f>(F24+D24)*4+E24*9</f>
        <v>67.240000000000009</v>
      </c>
    </row>
    <row r="25" spans="1:7" ht="15.75" thickBot="1">
      <c r="A25" s="35">
        <v>700</v>
      </c>
      <c r="B25" s="49" t="s">
        <v>252</v>
      </c>
      <c r="C25" s="35">
        <v>200</v>
      </c>
      <c r="D25" s="147">
        <v>0.1</v>
      </c>
      <c r="E25" s="122">
        <v>0.04</v>
      </c>
      <c r="F25" s="147">
        <v>21.2</v>
      </c>
      <c r="G25" s="167">
        <f>(F25+D25)*4+E25*9</f>
        <v>85.56</v>
      </c>
    </row>
    <row r="26" spans="1:7" ht="17.25" customHeight="1" thickBot="1">
      <c r="A26" s="14" t="s">
        <v>31</v>
      </c>
      <c r="B26" s="13" t="s">
        <v>32</v>
      </c>
      <c r="C26" s="14">
        <v>60</v>
      </c>
      <c r="D26" s="205">
        <v>3.78</v>
      </c>
      <c r="E26" s="177">
        <v>1.02</v>
      </c>
      <c r="F26" s="205">
        <v>24.9</v>
      </c>
      <c r="G26" s="177">
        <f>(F26+D26)*4+E26*9</f>
        <v>123.9</v>
      </c>
    </row>
    <row r="27" spans="1:7" ht="18" customHeight="1" thickBot="1">
      <c r="A27" s="12" t="s">
        <v>31</v>
      </c>
      <c r="B27" s="6" t="s">
        <v>33</v>
      </c>
      <c r="C27" s="54">
        <v>20</v>
      </c>
      <c r="D27" s="149">
        <v>1.26</v>
      </c>
      <c r="E27" s="150">
        <v>0.34</v>
      </c>
      <c r="F27" s="149">
        <v>8.3000000000000007</v>
      </c>
      <c r="G27" s="167">
        <f t="shared" ref="G27" si="3">(F27+D27)*4+E27*9</f>
        <v>41.300000000000004</v>
      </c>
    </row>
    <row r="28" spans="1:7" ht="16.5" customHeight="1" thickBot="1">
      <c r="A28" s="103"/>
      <c r="B28" s="104" t="s">
        <v>8</v>
      </c>
      <c r="C28" s="105">
        <f>SUM(C22:C27)</f>
        <v>735</v>
      </c>
      <c r="D28" s="188">
        <f>SUM(D22:D27)</f>
        <v>27.490000000000002</v>
      </c>
      <c r="E28" s="188">
        <f>SUM(E22:E27)</f>
        <v>24.36</v>
      </c>
      <c r="F28" s="188">
        <f>SUM(F22:F27)</f>
        <v>101.21</v>
      </c>
      <c r="G28" s="188">
        <f>SUM(G22:G27)</f>
        <v>734.04</v>
      </c>
    </row>
    <row r="29" spans="1:7" ht="25.5" customHeight="1" thickBot="1">
      <c r="A29" s="2"/>
      <c r="B29" s="10" t="s">
        <v>133</v>
      </c>
      <c r="C29" s="2"/>
      <c r="D29" s="4"/>
      <c r="E29" s="2"/>
      <c r="F29" s="4"/>
      <c r="G29" s="2"/>
    </row>
    <row r="30" spans="1:7" ht="21.75" customHeight="1" thickBot="1">
      <c r="A30" s="12" t="s">
        <v>47</v>
      </c>
      <c r="B30" s="6" t="s">
        <v>48</v>
      </c>
      <c r="C30" s="12">
        <v>265</v>
      </c>
      <c r="D30" s="147">
        <v>3.18</v>
      </c>
      <c r="E30" s="122">
        <v>6.36</v>
      </c>
      <c r="F30" s="147">
        <v>15.6</v>
      </c>
      <c r="G30" s="167">
        <f>(D30+F30)*4+E30*9</f>
        <v>132.36000000000001</v>
      </c>
    </row>
    <row r="31" spans="1:7" ht="24.75" customHeight="1" thickBot="1">
      <c r="A31" s="12" t="s">
        <v>286</v>
      </c>
      <c r="B31" s="6" t="s">
        <v>287</v>
      </c>
      <c r="C31" s="12">
        <v>200</v>
      </c>
      <c r="D31" s="147">
        <v>20.100000000000001</v>
      </c>
      <c r="E31" s="122">
        <v>14.78</v>
      </c>
      <c r="F31" s="147">
        <v>30.22</v>
      </c>
      <c r="G31" s="167">
        <f>(D31+F31)*4+E31*9</f>
        <v>334.29999999999995</v>
      </c>
    </row>
    <row r="32" spans="1:7" ht="34.5" customHeight="1" thickBot="1">
      <c r="A32" s="120">
        <v>517</v>
      </c>
      <c r="B32" s="66" t="s">
        <v>243</v>
      </c>
      <c r="C32" s="35">
        <v>100</v>
      </c>
      <c r="D32" s="147">
        <v>2.11</v>
      </c>
      <c r="E32" s="122">
        <v>6</v>
      </c>
      <c r="F32" s="147">
        <v>12.4</v>
      </c>
      <c r="G32" s="167">
        <f t="shared" ref="G32" si="4">(F32+D32)*4+E32*9</f>
        <v>112.03999999999999</v>
      </c>
    </row>
    <row r="33" spans="1:8" ht="19.5" customHeight="1" thickBot="1">
      <c r="A33" s="35">
        <v>700</v>
      </c>
      <c r="B33" s="49" t="s">
        <v>252</v>
      </c>
      <c r="C33" s="35">
        <v>200</v>
      </c>
      <c r="D33" s="147">
        <v>0.1</v>
      </c>
      <c r="E33" s="122">
        <v>0.04</v>
      </c>
      <c r="F33" s="147">
        <v>21.2</v>
      </c>
      <c r="G33" s="167">
        <f t="shared" ref="G33" si="5">(F33+D33)*4+E33*9</f>
        <v>85.56</v>
      </c>
    </row>
    <row r="34" spans="1:8" ht="15.75" thickBot="1">
      <c r="A34" s="50" t="s">
        <v>31</v>
      </c>
      <c r="B34" s="51" t="s">
        <v>32</v>
      </c>
      <c r="C34" s="50">
        <v>60</v>
      </c>
      <c r="D34" s="149">
        <v>3.78</v>
      </c>
      <c r="E34" s="150">
        <v>1.02</v>
      </c>
      <c r="F34" s="149">
        <v>24.9</v>
      </c>
      <c r="G34" s="150">
        <f>(F34+D34)*4+E34*9</f>
        <v>123.9</v>
      </c>
    </row>
    <row r="35" spans="1:8" ht="15.75" thickBot="1">
      <c r="A35" s="35" t="s">
        <v>31</v>
      </c>
      <c r="B35" s="49" t="s">
        <v>33</v>
      </c>
      <c r="C35" s="35">
        <v>40</v>
      </c>
      <c r="D35" s="151">
        <v>2.52</v>
      </c>
      <c r="E35" s="152">
        <v>0.68</v>
      </c>
      <c r="F35" s="151">
        <v>16.600000000000001</v>
      </c>
      <c r="G35" s="122">
        <f t="shared" ref="G35" si="6">(F35+D35)*4+E35*9</f>
        <v>82.600000000000009</v>
      </c>
    </row>
    <row r="36" spans="1:8" ht="15.75" thickBot="1">
      <c r="A36" s="106"/>
      <c r="B36" s="107" t="s">
        <v>8</v>
      </c>
      <c r="C36" s="113">
        <f>SUM(C30:C35)</f>
        <v>865</v>
      </c>
      <c r="D36" s="201">
        <f t="shared" ref="D36:G36" si="7">SUM(D30:D35)</f>
        <v>31.790000000000003</v>
      </c>
      <c r="E36" s="202">
        <f t="shared" si="7"/>
        <v>28.88</v>
      </c>
      <c r="F36" s="202">
        <f t="shared" si="7"/>
        <v>120.91999999999999</v>
      </c>
      <c r="G36" s="202">
        <f t="shared" si="7"/>
        <v>870.76</v>
      </c>
    </row>
    <row r="37" spans="1:8" ht="6.75" customHeight="1">
      <c r="A37" s="2"/>
      <c r="B37" s="15"/>
      <c r="C37" s="15"/>
      <c r="D37" s="193"/>
      <c r="E37" s="194"/>
      <c r="F37" s="193"/>
      <c r="G37" s="194"/>
      <c r="H37" s="17"/>
    </row>
    <row r="38" spans="1:8" ht="6" customHeight="1" thickBot="1">
      <c r="A38" s="2"/>
      <c r="B38" s="15"/>
      <c r="C38" s="15"/>
      <c r="D38" s="193"/>
      <c r="E38" s="194"/>
      <c r="F38" s="193"/>
      <c r="G38" s="194"/>
      <c r="H38" s="17"/>
    </row>
    <row r="39" spans="1:8" ht="17.25" customHeight="1" thickBot="1">
      <c r="A39" s="103"/>
      <c r="B39" s="81" t="s">
        <v>63</v>
      </c>
      <c r="C39" s="103"/>
      <c r="D39" s="211">
        <f>D28+D13</f>
        <v>44.45</v>
      </c>
      <c r="E39" s="212">
        <f>E28+E13</f>
        <v>40.1</v>
      </c>
      <c r="F39" s="211">
        <f>F28+F13</f>
        <v>185.53999999999996</v>
      </c>
      <c r="G39" s="212">
        <f>G28+G13</f>
        <v>1280.8600000000001</v>
      </c>
      <c r="H39" s="17"/>
    </row>
    <row r="40" spans="1:8" ht="17.25" customHeight="1" thickBot="1">
      <c r="A40" s="109"/>
      <c r="B40" s="91" t="s">
        <v>141</v>
      </c>
      <c r="C40" s="110"/>
      <c r="D40" s="213">
        <f>D36+D20</f>
        <v>51.010000000000005</v>
      </c>
      <c r="E40" s="213">
        <f>E36+E20</f>
        <v>46.81</v>
      </c>
      <c r="F40" s="213">
        <f>F36+F20</f>
        <v>213.20999999999998</v>
      </c>
      <c r="G40" s="213">
        <f>G36+G20</f>
        <v>1478.1699999999998</v>
      </c>
      <c r="H40" s="17"/>
    </row>
    <row r="41" spans="1:8">
      <c r="B41" s="526"/>
      <c r="C41" s="526"/>
      <c r="D41" s="526"/>
      <c r="E41" s="526"/>
      <c r="F41" s="526"/>
      <c r="G41" s="526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5"/>
  <sheetViews>
    <sheetView tabSelected="1" workbookViewId="0">
      <pane ySplit="6" topLeftCell="A28" activePane="bottomLeft" state="frozen"/>
      <selection pane="bottomLeft" activeCell="L46" sqref="L46"/>
    </sheetView>
  </sheetViews>
  <sheetFormatPr defaultRowHeight="15"/>
  <cols>
    <col min="1" max="1" width="10" customWidth="1"/>
    <col min="2" max="2" width="44.7109375" customWidth="1"/>
    <col min="3" max="3" width="9.7109375" customWidth="1"/>
    <col min="7" max="7" width="9.5703125" customWidth="1"/>
  </cols>
  <sheetData>
    <row r="1" spans="1:7" ht="18.75">
      <c r="A1" s="515"/>
      <c r="B1" s="515"/>
      <c r="C1" s="515"/>
      <c r="D1" s="515"/>
      <c r="E1" s="515"/>
      <c r="F1" s="1"/>
      <c r="G1" s="1"/>
    </row>
    <row r="2" spans="1:7" ht="18.75">
      <c r="A2" s="515" t="s">
        <v>108</v>
      </c>
      <c r="B2" s="515"/>
      <c r="C2" s="130"/>
      <c r="D2" s="130"/>
      <c r="E2" s="130"/>
      <c r="F2" s="1"/>
      <c r="G2" s="1"/>
    </row>
    <row r="3" spans="1:7" ht="18.75">
      <c r="A3" s="515" t="s">
        <v>114</v>
      </c>
      <c r="B3" s="515"/>
      <c r="C3" s="130"/>
      <c r="D3" s="130"/>
      <c r="E3" s="130"/>
      <c r="F3" s="1"/>
      <c r="G3" s="1"/>
    </row>
    <row r="4" spans="1:7" ht="19.5" thickBot="1">
      <c r="A4" s="43" t="s">
        <v>134</v>
      </c>
      <c r="B4" s="43"/>
      <c r="C4" s="43"/>
      <c r="D4" s="43"/>
      <c r="E4" s="43"/>
      <c r="F4" s="1"/>
      <c r="G4" s="1"/>
    </row>
    <row r="5" spans="1:7" ht="33" customHeight="1" thickBot="1">
      <c r="A5" s="522" t="s">
        <v>0</v>
      </c>
      <c r="B5" s="520" t="s">
        <v>1</v>
      </c>
      <c r="C5" s="520" t="s">
        <v>2</v>
      </c>
      <c r="D5" s="524" t="s">
        <v>3</v>
      </c>
      <c r="E5" s="524"/>
      <c r="F5" s="525"/>
      <c r="G5" s="520" t="s">
        <v>7</v>
      </c>
    </row>
    <row r="6" spans="1:7" ht="23.25" customHeight="1" thickBot="1">
      <c r="A6" s="523"/>
      <c r="B6" s="521"/>
      <c r="C6" s="521"/>
      <c r="D6" s="8" t="s">
        <v>4</v>
      </c>
      <c r="E6" s="7" t="s">
        <v>5</v>
      </c>
      <c r="F6" s="8" t="s">
        <v>6</v>
      </c>
      <c r="G6" s="521"/>
    </row>
    <row r="7" spans="1:7" ht="20.25" customHeight="1" thickBot="1">
      <c r="A7" s="2"/>
      <c r="B7" s="10" t="s">
        <v>15</v>
      </c>
      <c r="C7" s="2"/>
      <c r="D7" s="4"/>
      <c r="E7" s="2"/>
      <c r="F7" s="4"/>
      <c r="G7" s="2"/>
    </row>
    <row r="8" spans="1:7" ht="15.75" customHeight="1" thickBot="1">
      <c r="A8" s="35">
        <v>3</v>
      </c>
      <c r="B8" s="66" t="s">
        <v>131</v>
      </c>
      <c r="C8" s="35">
        <v>38.5</v>
      </c>
      <c r="D8" s="147">
        <v>2.46</v>
      </c>
      <c r="E8" s="122">
        <v>4.91</v>
      </c>
      <c r="F8" s="148">
        <v>15.07</v>
      </c>
      <c r="G8" s="122">
        <f>(D8+F8)*4+E8*9</f>
        <v>114.31</v>
      </c>
    </row>
    <row r="9" spans="1:7" ht="15.75" thickBot="1">
      <c r="A9" s="35">
        <v>311</v>
      </c>
      <c r="B9" s="49" t="s">
        <v>226</v>
      </c>
      <c r="C9" s="35">
        <v>210</v>
      </c>
      <c r="D9" s="147">
        <v>10.199999999999999</v>
      </c>
      <c r="E9" s="122">
        <v>11.5</v>
      </c>
      <c r="F9" s="148">
        <v>35</v>
      </c>
      <c r="G9" s="122">
        <f>(D9+F9)*4+E9*9</f>
        <v>284.3</v>
      </c>
    </row>
    <row r="10" spans="1:7" ht="15.75" thickBot="1">
      <c r="A10" s="7">
        <v>685</v>
      </c>
      <c r="B10" s="3" t="s">
        <v>42</v>
      </c>
      <c r="C10" s="7">
        <v>200</v>
      </c>
      <c r="D10" s="203">
        <v>0.2</v>
      </c>
      <c r="E10" s="204">
        <v>0</v>
      </c>
      <c r="F10" s="208">
        <v>14</v>
      </c>
      <c r="G10" s="183">
        <f>(D10+F10)*4+E10*9</f>
        <v>56.8</v>
      </c>
    </row>
    <row r="11" spans="1:7" ht="18" customHeight="1" thickBot="1">
      <c r="A11" s="28" t="s">
        <v>31</v>
      </c>
      <c r="B11" s="29" t="s">
        <v>32</v>
      </c>
      <c r="C11" s="54">
        <v>20</v>
      </c>
      <c r="D11" s="149">
        <v>1.26</v>
      </c>
      <c r="E11" s="150">
        <v>0.34</v>
      </c>
      <c r="F11" s="149">
        <v>8.3000000000000007</v>
      </c>
      <c r="G11" s="177">
        <f t="shared" ref="G11" si="0">(F11+D11)*4+E11*9</f>
        <v>41.300000000000004</v>
      </c>
    </row>
    <row r="12" spans="1:7" ht="17.25" customHeight="1" thickBot="1">
      <c r="A12" s="222" t="s">
        <v>31</v>
      </c>
      <c r="B12" s="223" t="s">
        <v>264</v>
      </c>
      <c r="C12" s="224">
        <v>200</v>
      </c>
      <c r="D12" s="225">
        <v>0.5</v>
      </c>
      <c r="E12" s="225">
        <v>0.1</v>
      </c>
      <c r="F12" s="225">
        <v>10.1</v>
      </c>
      <c r="G12" s="226">
        <f t="shared" ref="G12" si="1">(F12+D12)*4+E12*9</f>
        <v>43.3</v>
      </c>
    </row>
    <row r="13" spans="1:7" ht="16.5" customHeight="1" thickBot="1">
      <c r="A13" s="103"/>
      <c r="B13" s="104" t="s">
        <v>8</v>
      </c>
      <c r="C13" s="111">
        <f>SUM(C8:C12)</f>
        <v>668.5</v>
      </c>
      <c r="D13" s="198">
        <f>SUM(D8:D12)</f>
        <v>14.62</v>
      </c>
      <c r="E13" s="198">
        <f t="shared" ref="E13:G13" si="2">SUM(E8:E12)</f>
        <v>16.850000000000001</v>
      </c>
      <c r="F13" s="198">
        <f t="shared" si="2"/>
        <v>82.469999999999985</v>
      </c>
      <c r="G13" s="198">
        <f t="shared" si="2"/>
        <v>540.01</v>
      </c>
    </row>
    <row r="14" spans="1:7" ht="21" customHeight="1" thickBot="1">
      <c r="A14" s="3"/>
      <c r="B14" s="10" t="s">
        <v>132</v>
      </c>
      <c r="C14" s="40"/>
      <c r="D14" s="182"/>
      <c r="E14" s="183"/>
      <c r="F14" s="182"/>
      <c r="G14" s="183"/>
    </row>
    <row r="15" spans="1:7" ht="15" customHeight="1" thickBot="1">
      <c r="A15" s="35">
        <v>3</v>
      </c>
      <c r="B15" s="66" t="s">
        <v>131</v>
      </c>
      <c r="C15" s="35">
        <v>38.5</v>
      </c>
      <c r="D15" s="147">
        <v>2.46</v>
      </c>
      <c r="E15" s="122">
        <v>4.91</v>
      </c>
      <c r="F15" s="148">
        <v>15.07</v>
      </c>
      <c r="G15" s="122">
        <f>(D15+F15)*4+E15*9</f>
        <v>114.31</v>
      </c>
    </row>
    <row r="16" spans="1:7" ht="15" customHeight="1" thickBot="1">
      <c r="A16" s="35">
        <v>311</v>
      </c>
      <c r="B16" s="49" t="s">
        <v>226</v>
      </c>
      <c r="C16" s="35">
        <v>260</v>
      </c>
      <c r="D16" s="147">
        <v>12.63</v>
      </c>
      <c r="E16" s="122">
        <v>14.23</v>
      </c>
      <c r="F16" s="148">
        <v>43.33</v>
      </c>
      <c r="G16" s="122">
        <f>(D16+F16)*4+E16*9</f>
        <v>351.90999999999997</v>
      </c>
    </row>
    <row r="17" spans="1:7" ht="14.25" customHeight="1" thickBot="1">
      <c r="A17" s="7">
        <v>685</v>
      </c>
      <c r="B17" s="3" t="s">
        <v>42</v>
      </c>
      <c r="C17" s="7">
        <v>200</v>
      </c>
      <c r="D17" s="203">
        <v>0.2</v>
      </c>
      <c r="E17" s="204">
        <v>0</v>
      </c>
      <c r="F17" s="208">
        <v>14</v>
      </c>
      <c r="G17" s="183">
        <f>(D17+F17)*4+E17*9</f>
        <v>56.8</v>
      </c>
    </row>
    <row r="18" spans="1:7" ht="15.75" customHeight="1" thickBot="1">
      <c r="A18" s="28" t="s">
        <v>31</v>
      </c>
      <c r="B18" s="29" t="s">
        <v>32</v>
      </c>
      <c r="C18" s="54">
        <v>20</v>
      </c>
      <c r="D18" s="149">
        <v>1.26</v>
      </c>
      <c r="E18" s="150">
        <v>0.34</v>
      </c>
      <c r="F18" s="149">
        <v>8.3000000000000007</v>
      </c>
      <c r="G18" s="177">
        <f t="shared" ref="G18:G19" si="3">(F18+D18)*4+E18*9</f>
        <v>41.300000000000004</v>
      </c>
    </row>
    <row r="19" spans="1:7" ht="18.75" customHeight="1" thickBot="1">
      <c r="A19" s="222" t="s">
        <v>31</v>
      </c>
      <c r="B19" s="223" t="s">
        <v>264</v>
      </c>
      <c r="C19" s="224">
        <v>200</v>
      </c>
      <c r="D19" s="225">
        <v>0.5</v>
      </c>
      <c r="E19" s="225">
        <v>0.1</v>
      </c>
      <c r="F19" s="225">
        <v>10.1</v>
      </c>
      <c r="G19" s="226">
        <f t="shared" si="3"/>
        <v>43.3</v>
      </c>
    </row>
    <row r="20" spans="1:7" ht="15.75" customHeight="1" thickBot="1">
      <c r="A20" s="106"/>
      <c r="B20" s="107" t="s">
        <v>8</v>
      </c>
      <c r="C20" s="112">
        <f>SUM(C15:C19)</f>
        <v>718.5</v>
      </c>
      <c r="D20" s="185">
        <f>SUM(D15:D19)</f>
        <v>17.05</v>
      </c>
      <c r="E20" s="185">
        <f t="shared" ref="E20:F20" si="4">SUM(E15:E19)</f>
        <v>19.580000000000002</v>
      </c>
      <c r="F20" s="185">
        <f t="shared" si="4"/>
        <v>90.8</v>
      </c>
      <c r="G20" s="185">
        <f>SUM(G15:G19)</f>
        <v>607.61999999999989</v>
      </c>
    </row>
    <row r="21" spans="1:7" ht="21.75" customHeight="1" thickBot="1">
      <c r="A21" s="3"/>
      <c r="B21" s="32" t="s">
        <v>9</v>
      </c>
      <c r="C21" s="3"/>
      <c r="D21" s="186"/>
      <c r="E21" s="187"/>
      <c r="F21" s="186"/>
      <c r="G21" s="187"/>
    </row>
    <row r="22" spans="1:7" ht="19.5" customHeight="1" thickBot="1">
      <c r="A22" s="12">
        <v>135</v>
      </c>
      <c r="B22" s="6" t="s">
        <v>127</v>
      </c>
      <c r="C22" s="12">
        <v>205</v>
      </c>
      <c r="D22" s="147">
        <v>3.09</v>
      </c>
      <c r="E22" s="122">
        <v>3.08</v>
      </c>
      <c r="F22" s="147">
        <v>8.9</v>
      </c>
      <c r="G22" s="167">
        <f>(F22+D22)*4+E22*9</f>
        <v>75.680000000000007</v>
      </c>
    </row>
    <row r="23" spans="1:7" ht="17.25" customHeight="1" thickBot="1">
      <c r="A23" s="35" t="s">
        <v>225</v>
      </c>
      <c r="B23" s="66" t="s">
        <v>224</v>
      </c>
      <c r="C23" s="35">
        <v>200</v>
      </c>
      <c r="D23" s="147">
        <v>16</v>
      </c>
      <c r="E23" s="122">
        <v>20</v>
      </c>
      <c r="F23" s="147">
        <v>30.2</v>
      </c>
      <c r="G23" s="122">
        <f>(D23+F23)*4+E23*9</f>
        <v>364.8</v>
      </c>
    </row>
    <row r="24" spans="1:7" ht="27" customHeight="1" thickBot="1">
      <c r="A24" s="120">
        <v>535</v>
      </c>
      <c r="B24" s="49" t="s">
        <v>223</v>
      </c>
      <c r="C24" s="35">
        <v>60</v>
      </c>
      <c r="D24" s="147">
        <v>1.68</v>
      </c>
      <c r="E24" s="122">
        <v>1.98</v>
      </c>
      <c r="F24" s="147">
        <v>3.18</v>
      </c>
      <c r="G24" s="122">
        <f>(D24+F24)*4+E24*9</f>
        <v>37.260000000000005</v>
      </c>
    </row>
    <row r="25" spans="1:7" ht="19.5" customHeight="1" thickBot="1">
      <c r="A25" s="65">
        <v>638</v>
      </c>
      <c r="B25" s="46" t="s">
        <v>258</v>
      </c>
      <c r="C25" s="64">
        <v>200</v>
      </c>
      <c r="D25" s="149">
        <v>0.4</v>
      </c>
      <c r="E25" s="150">
        <v>0.04</v>
      </c>
      <c r="F25" s="200">
        <v>25.4</v>
      </c>
      <c r="G25" s="122">
        <f>(D25+F25)*4+E25*9</f>
        <v>103.55999999999999</v>
      </c>
    </row>
    <row r="26" spans="1:7" ht="15.75" thickBot="1">
      <c r="A26" s="14" t="s">
        <v>31</v>
      </c>
      <c r="B26" s="13" t="s">
        <v>32</v>
      </c>
      <c r="C26" s="14">
        <v>60</v>
      </c>
      <c r="D26" s="205">
        <v>3.78</v>
      </c>
      <c r="E26" s="177">
        <v>1.02</v>
      </c>
      <c r="F26" s="205">
        <v>24.9</v>
      </c>
      <c r="G26" s="177">
        <f>(F26+D26)*4+E26*9</f>
        <v>123.9</v>
      </c>
    </row>
    <row r="27" spans="1:7" ht="15.75" thickBot="1">
      <c r="A27" s="12" t="s">
        <v>31</v>
      </c>
      <c r="B27" s="6" t="s">
        <v>33</v>
      </c>
      <c r="C27" s="54">
        <v>20</v>
      </c>
      <c r="D27" s="149">
        <v>1.26</v>
      </c>
      <c r="E27" s="150">
        <v>0.34</v>
      </c>
      <c r="F27" s="149">
        <v>8.3000000000000007</v>
      </c>
      <c r="G27" s="167">
        <f t="shared" ref="G27" si="5">(F27+D27)*4+E27*9</f>
        <v>41.300000000000004</v>
      </c>
    </row>
    <row r="28" spans="1:7" ht="16.5" customHeight="1" thickBot="1">
      <c r="A28" s="103"/>
      <c r="B28" s="104" t="s">
        <v>8</v>
      </c>
      <c r="C28" s="105">
        <f>SUM(C22:C27)</f>
        <v>745</v>
      </c>
      <c r="D28" s="188">
        <f>SUM(D22:D27)</f>
        <v>26.21</v>
      </c>
      <c r="E28" s="188">
        <f>SUM(E22:E27)</f>
        <v>26.459999999999997</v>
      </c>
      <c r="F28" s="188">
        <f>SUM(F22:F27)</f>
        <v>100.88000000000001</v>
      </c>
      <c r="G28" s="188">
        <f>SUM(G22:G27)</f>
        <v>746.49999999999989</v>
      </c>
    </row>
    <row r="29" spans="1:7" ht="25.5" customHeight="1" thickBot="1">
      <c r="A29" s="2"/>
      <c r="B29" s="10" t="s">
        <v>133</v>
      </c>
      <c r="C29" s="2"/>
      <c r="D29" s="189"/>
      <c r="E29" s="190"/>
      <c r="F29" s="189"/>
      <c r="G29" s="190"/>
    </row>
    <row r="30" spans="1:7" ht="15.75" thickBot="1">
      <c r="A30" s="12">
        <v>135</v>
      </c>
      <c r="B30" s="6" t="s">
        <v>128</v>
      </c>
      <c r="C30" s="12">
        <v>255</v>
      </c>
      <c r="D30" s="147">
        <v>4.04</v>
      </c>
      <c r="E30" s="122">
        <v>4.08</v>
      </c>
      <c r="F30" s="147">
        <v>10.7</v>
      </c>
      <c r="G30" s="167">
        <f>(F30+D30)*4+E30*9</f>
        <v>95.679999999999993</v>
      </c>
    </row>
    <row r="31" spans="1:7" ht="15.75" thickBot="1">
      <c r="A31" s="35" t="s">
        <v>225</v>
      </c>
      <c r="B31" s="66" t="s">
        <v>224</v>
      </c>
      <c r="C31" s="35">
        <v>240</v>
      </c>
      <c r="D31" s="147">
        <v>19.2</v>
      </c>
      <c r="E31" s="122">
        <v>24</v>
      </c>
      <c r="F31" s="147">
        <v>36.24</v>
      </c>
      <c r="G31" s="122">
        <f>(D31+F31)*4+E31*9</f>
        <v>437.76</v>
      </c>
    </row>
    <row r="32" spans="1:7" ht="27.75" customHeight="1" thickBot="1">
      <c r="A32" s="120">
        <v>535</v>
      </c>
      <c r="B32" s="49" t="s">
        <v>223</v>
      </c>
      <c r="C32" s="35">
        <v>100</v>
      </c>
      <c r="D32" s="147">
        <v>2.8</v>
      </c>
      <c r="E32" s="122">
        <v>3.3</v>
      </c>
      <c r="F32" s="147">
        <v>5.3</v>
      </c>
      <c r="G32" s="122">
        <f>(D32+F32)*4+E32*9</f>
        <v>62.099999999999994</v>
      </c>
    </row>
    <row r="33" spans="1:8" ht="21" customHeight="1" thickBot="1">
      <c r="A33" s="65">
        <v>638</v>
      </c>
      <c r="B33" s="46" t="s">
        <v>257</v>
      </c>
      <c r="C33" s="64">
        <v>200</v>
      </c>
      <c r="D33" s="149">
        <v>0.4</v>
      </c>
      <c r="E33" s="150">
        <v>0.04</v>
      </c>
      <c r="F33" s="200">
        <v>25.4</v>
      </c>
      <c r="G33" s="150"/>
    </row>
    <row r="34" spans="1:8" ht="15.75" thickBot="1">
      <c r="A34" s="50" t="s">
        <v>31</v>
      </c>
      <c r="B34" s="51" t="s">
        <v>32</v>
      </c>
      <c r="C34" s="50">
        <v>60</v>
      </c>
      <c r="D34" s="149">
        <v>3.78</v>
      </c>
      <c r="E34" s="150">
        <v>1.02</v>
      </c>
      <c r="F34" s="149">
        <v>24.9</v>
      </c>
      <c r="G34" s="150">
        <f>(F34+D34)*4+E34*9</f>
        <v>123.9</v>
      </c>
    </row>
    <row r="35" spans="1:8" ht="15.75" thickBot="1">
      <c r="A35" s="35" t="s">
        <v>31</v>
      </c>
      <c r="B35" s="49" t="s">
        <v>33</v>
      </c>
      <c r="C35" s="35">
        <v>40</v>
      </c>
      <c r="D35" s="151">
        <v>2.52</v>
      </c>
      <c r="E35" s="152">
        <v>0.68</v>
      </c>
      <c r="F35" s="151">
        <v>16.600000000000001</v>
      </c>
      <c r="G35" s="122">
        <f t="shared" ref="G35" si="6">(F35+D35)*4+E35*9</f>
        <v>82.600000000000009</v>
      </c>
    </row>
    <row r="36" spans="1:8" ht="15.75" thickBot="1">
      <c r="A36" s="106"/>
      <c r="B36" s="107" t="s">
        <v>8</v>
      </c>
      <c r="C36" s="113">
        <f>SUM(C30:C35)</f>
        <v>895</v>
      </c>
      <c r="D36" s="201">
        <f t="shared" ref="D36:G36" si="7">SUM(D30:D35)</f>
        <v>32.74</v>
      </c>
      <c r="E36" s="202">
        <f t="shared" si="7"/>
        <v>33.119999999999997</v>
      </c>
      <c r="F36" s="202">
        <f t="shared" si="7"/>
        <v>119.13999999999999</v>
      </c>
      <c r="G36" s="202">
        <f t="shared" si="7"/>
        <v>802.04</v>
      </c>
    </row>
    <row r="37" spans="1:8" ht="6.75" customHeight="1">
      <c r="A37" s="2"/>
      <c r="B37" s="15"/>
      <c r="C37" s="15"/>
      <c r="D37" s="193"/>
      <c r="E37" s="194"/>
      <c r="F37" s="193"/>
      <c r="G37" s="194"/>
      <c r="H37" s="17"/>
    </row>
    <row r="38" spans="1:8" ht="6" customHeight="1" thickBot="1">
      <c r="A38" s="2"/>
      <c r="B38" s="15"/>
      <c r="C38" s="15"/>
      <c r="D38" s="193"/>
      <c r="E38" s="194"/>
      <c r="F38" s="193"/>
      <c r="G38" s="194"/>
      <c r="H38" s="17"/>
    </row>
    <row r="39" spans="1:8" ht="21" customHeight="1" thickBot="1">
      <c r="A39" s="103"/>
      <c r="B39" s="81" t="s">
        <v>63</v>
      </c>
      <c r="C39" s="103"/>
      <c r="D39" s="211">
        <f>D28+D13</f>
        <v>40.83</v>
      </c>
      <c r="E39" s="212">
        <f>E28+E13</f>
        <v>43.31</v>
      </c>
      <c r="F39" s="211">
        <f>F28+F13</f>
        <v>183.35</v>
      </c>
      <c r="G39" s="212">
        <f>G28+G13</f>
        <v>1286.5099999999998</v>
      </c>
      <c r="H39" s="17"/>
    </row>
    <row r="40" spans="1:8" ht="19.5" customHeight="1" thickBot="1">
      <c r="A40" s="109"/>
      <c r="B40" s="91" t="s">
        <v>141</v>
      </c>
      <c r="C40" s="110"/>
      <c r="D40" s="213">
        <f>D36+D20</f>
        <v>49.790000000000006</v>
      </c>
      <c r="E40" s="213">
        <f>E36+E20</f>
        <v>52.7</v>
      </c>
      <c r="F40" s="213">
        <f>F36+F20</f>
        <v>209.94</v>
      </c>
      <c r="G40" s="213">
        <f>G36+G20</f>
        <v>1409.6599999999999</v>
      </c>
      <c r="H40" s="17"/>
    </row>
    <row r="41" spans="1:8">
      <c r="B41" s="526"/>
      <c r="C41" s="526"/>
      <c r="D41" s="526"/>
      <c r="E41" s="526"/>
      <c r="F41" s="526"/>
      <c r="G41" s="526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F28" sqref="F28"/>
    </sheetView>
  </sheetViews>
  <sheetFormatPr defaultRowHeight="15"/>
  <cols>
    <col min="1" max="1" width="24.140625" customWidth="1"/>
    <col min="2" max="2" width="7.28515625" customWidth="1"/>
    <col min="3" max="3" width="19.42578125" customWidth="1"/>
    <col min="4" max="4" width="15" customWidth="1"/>
    <col min="5" max="5" width="13.140625" customWidth="1"/>
    <col min="16" max="16" width="11.140625" customWidth="1"/>
    <col min="17" max="17" width="10.85546875" customWidth="1"/>
    <col min="18" max="18" width="12.28515625" customWidth="1"/>
    <col min="19" max="19" width="0.28515625" customWidth="1"/>
    <col min="20" max="20" width="10.85546875" customWidth="1"/>
  </cols>
  <sheetData>
    <row r="1" spans="1:20" ht="23.25">
      <c r="A1" s="527" t="s">
        <v>58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</row>
    <row r="2" spans="1:20">
      <c r="H2">
        <v>2022</v>
      </c>
    </row>
    <row r="3" spans="1:20" ht="15.75" thickBot="1"/>
    <row r="4" spans="1:20" ht="57" customHeight="1" thickBot="1">
      <c r="A4" s="23" t="s">
        <v>19</v>
      </c>
      <c r="B4" s="22" t="s">
        <v>20</v>
      </c>
      <c r="C4" s="23" t="s">
        <v>81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4" t="s">
        <v>27</v>
      </c>
      <c r="Q4" s="6">
        <v>12</v>
      </c>
      <c r="R4" s="25" t="s">
        <v>83</v>
      </c>
      <c r="T4" s="146" t="s">
        <v>135</v>
      </c>
    </row>
    <row r="5" spans="1:20">
      <c r="A5" s="22" t="s">
        <v>21</v>
      </c>
      <c r="B5" s="22"/>
      <c r="C5" s="22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22"/>
      <c r="Q5" s="26"/>
      <c r="R5" s="22"/>
      <c r="T5" s="22"/>
    </row>
    <row r="6" spans="1:20">
      <c r="A6" s="22" t="s">
        <v>22</v>
      </c>
      <c r="B6" s="22" t="s">
        <v>23</v>
      </c>
      <c r="C6" s="142">
        <v>77</v>
      </c>
      <c r="D6" s="22">
        <f>'1 день'!D43</f>
        <v>38.4</v>
      </c>
      <c r="E6" s="22">
        <f>'2 день(меню №1)'!D39</f>
        <v>43.56</v>
      </c>
      <c r="F6" s="71">
        <f>'3 день'!D41</f>
        <v>43.88</v>
      </c>
      <c r="G6" s="22">
        <f>'4 день (меню №1) '!D41</f>
        <v>43.22</v>
      </c>
      <c r="H6" s="22">
        <f>'5 день'!D42</f>
        <v>39.67</v>
      </c>
      <c r="I6" s="22">
        <f>'6 день (меню №1)'!D37</f>
        <v>43.46</v>
      </c>
      <c r="J6" s="22">
        <f>'7 день'!D39</f>
        <v>45.13</v>
      </c>
      <c r="K6" s="22">
        <f>'8 день (меню №1) '!D39</f>
        <v>47.820000000000007</v>
      </c>
      <c r="L6" s="22">
        <f>'9  день '!D41</f>
        <v>46.320000000000007</v>
      </c>
      <c r="M6" s="22">
        <f>'10  день '!D40</f>
        <v>39.659999999999997</v>
      </c>
      <c r="N6" s="22">
        <f>'11 день'!D39</f>
        <v>44.45</v>
      </c>
      <c r="O6" s="116">
        <f>'12 день'!D39</f>
        <v>40.83</v>
      </c>
      <c r="P6" s="22">
        <f>O6+N6+M6+L6+K6+J6+I6+H6+G6+F6+E6+D6</f>
        <v>516.4</v>
      </c>
      <c r="Q6" s="474">
        <f>P6/Q4</f>
        <v>43.033333333333331</v>
      </c>
      <c r="R6" s="71">
        <f>P6/12</f>
        <v>43.033333333333331</v>
      </c>
      <c r="T6" s="71">
        <f>R6*100/C6</f>
        <v>55.887445887445885</v>
      </c>
    </row>
    <row r="7" spans="1:20">
      <c r="A7" s="22" t="s">
        <v>24</v>
      </c>
      <c r="B7" s="22" t="s">
        <v>23</v>
      </c>
      <c r="C7" s="142">
        <v>79</v>
      </c>
      <c r="D7" s="22">
        <f>'1 день'!E43</f>
        <v>42.9</v>
      </c>
      <c r="E7" s="22">
        <f>'2 день(меню №1)'!E39</f>
        <v>45.42</v>
      </c>
      <c r="F7" s="71">
        <f>'3 день'!E41</f>
        <v>43.099999999999994</v>
      </c>
      <c r="G7" s="22">
        <f>'4 день (меню №1) '!E41</f>
        <v>46.95</v>
      </c>
      <c r="H7" s="22">
        <f>'5 день'!E42</f>
        <v>44.350000000000009</v>
      </c>
      <c r="I7" s="22">
        <f>'6 день (меню №1)'!E37</f>
        <v>41.44</v>
      </c>
      <c r="J7" s="22">
        <f>'7 день'!E39</f>
        <v>46.18</v>
      </c>
      <c r="K7" s="22">
        <f>'8 день (меню №1) '!E39</f>
        <v>46.11</v>
      </c>
      <c r="L7" s="22">
        <f>'9  день '!E41</f>
        <v>46.92</v>
      </c>
      <c r="M7" s="22">
        <f>'10  день '!E40</f>
        <v>46.650000000000006</v>
      </c>
      <c r="N7" s="22">
        <f>'11 день'!E39</f>
        <v>40.1</v>
      </c>
      <c r="O7" s="116">
        <f>'12 день'!E39</f>
        <v>43.31</v>
      </c>
      <c r="P7" s="22">
        <f t="shared" ref="P7:P9" si="0">O7+N7+M7+L7+K7+J7+I7+H7+G7+F7+E7+D7</f>
        <v>533.43000000000006</v>
      </c>
      <c r="Q7" s="474">
        <f>P7/Q4</f>
        <v>44.452500000000008</v>
      </c>
      <c r="R7" s="71">
        <f t="shared" ref="R7:R9" si="1">P7/12</f>
        <v>44.452500000000008</v>
      </c>
      <c r="T7" s="71">
        <f t="shared" ref="T7:T9" si="2">R7*100/C7</f>
        <v>56.26898734177216</v>
      </c>
    </row>
    <row r="8" spans="1:20">
      <c r="A8" s="22" t="s">
        <v>25</v>
      </c>
      <c r="B8" s="22" t="s">
        <v>23</v>
      </c>
      <c r="C8" s="142">
        <v>335</v>
      </c>
      <c r="D8" s="22">
        <f>'1 день'!F43</f>
        <v>190.36999999999995</v>
      </c>
      <c r="E8" s="22">
        <f>'2 день(меню №1)'!F39</f>
        <v>192.14</v>
      </c>
      <c r="F8" s="71">
        <f>'3 день'!F41</f>
        <v>182.7</v>
      </c>
      <c r="G8" s="22">
        <f>'4 день (меню №1) '!F41</f>
        <v>198.23</v>
      </c>
      <c r="H8" s="22">
        <f>'5 день'!F42</f>
        <v>184.12</v>
      </c>
      <c r="I8" s="22">
        <f>'6 день (меню №1)'!F37</f>
        <v>168.2</v>
      </c>
      <c r="J8" s="22">
        <f>'7 день'!F39</f>
        <v>182.75</v>
      </c>
      <c r="K8" s="22">
        <f>'8 день (меню №1) '!F39</f>
        <v>169.5</v>
      </c>
      <c r="L8" s="22">
        <f>'9  день '!F41</f>
        <v>183.47000000000003</v>
      </c>
      <c r="M8" s="22">
        <f>'10  день '!F40</f>
        <v>168.41</v>
      </c>
      <c r="N8" s="22">
        <f>'11 день'!F39</f>
        <v>185.53999999999996</v>
      </c>
      <c r="O8" s="116">
        <f>'12 день'!F39</f>
        <v>183.35</v>
      </c>
      <c r="P8" s="22">
        <f t="shared" si="0"/>
        <v>2188.7800000000002</v>
      </c>
      <c r="Q8" s="474">
        <f>P8/Q4</f>
        <v>182.39833333333334</v>
      </c>
      <c r="R8" s="71">
        <f t="shared" si="1"/>
        <v>182.39833333333334</v>
      </c>
      <c r="T8" s="71">
        <f t="shared" si="2"/>
        <v>54.447263681592048</v>
      </c>
    </row>
    <row r="9" spans="1:20" ht="15.75" thickBot="1">
      <c r="A9" s="22" t="s">
        <v>7</v>
      </c>
      <c r="B9" s="22" t="s">
        <v>26</v>
      </c>
      <c r="C9" s="144">
        <v>2350</v>
      </c>
      <c r="D9" s="22">
        <f>'1 день'!G43</f>
        <v>1301.18</v>
      </c>
      <c r="E9" s="22">
        <f>'2 день(меню №1)'!G39</f>
        <v>1351.58</v>
      </c>
      <c r="F9" s="71">
        <f>'3 день'!G41</f>
        <v>1294.22</v>
      </c>
      <c r="G9" s="22">
        <f>'4 день (меню №1) '!G41</f>
        <v>1388.35</v>
      </c>
      <c r="H9" s="22">
        <f>'5 день'!G42</f>
        <v>1294.31</v>
      </c>
      <c r="I9" s="22">
        <f>'6 день (меню №1)'!G37</f>
        <v>1219.5999999999999</v>
      </c>
      <c r="J9" s="22">
        <f>'7 день'!G39</f>
        <v>1287.7600000000002</v>
      </c>
      <c r="K9" s="22">
        <f>'8 день (меню №1) '!G39</f>
        <v>1284.27</v>
      </c>
      <c r="L9" s="22">
        <f>'9  день '!G41</f>
        <v>1341.44</v>
      </c>
      <c r="M9" s="22">
        <f>'10  день '!G40</f>
        <v>1252.1300000000001</v>
      </c>
      <c r="N9" s="22">
        <f>'11 день'!G39</f>
        <v>1280.8600000000001</v>
      </c>
      <c r="O9" s="116">
        <f>'12 день'!G39</f>
        <v>1286.5099999999998</v>
      </c>
      <c r="P9" s="22">
        <f t="shared" si="0"/>
        <v>15582.210000000001</v>
      </c>
      <c r="Q9" s="474">
        <f>P9/Q4</f>
        <v>1298.5175000000002</v>
      </c>
      <c r="R9" s="71">
        <f t="shared" si="1"/>
        <v>1298.5175000000002</v>
      </c>
      <c r="T9" s="71">
        <f t="shared" si="2"/>
        <v>55.256063829787237</v>
      </c>
    </row>
    <row r="10" spans="1:20" ht="23.25">
      <c r="A10" s="528" t="s">
        <v>57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</row>
    <row r="11" spans="1:20">
      <c r="H11">
        <v>2022</v>
      </c>
    </row>
    <row r="12" spans="1:20" ht="15.75" thickBot="1"/>
    <row r="13" spans="1:20" ht="60" customHeight="1" thickBot="1">
      <c r="A13" s="23" t="s">
        <v>19</v>
      </c>
      <c r="B13" s="22" t="s">
        <v>20</v>
      </c>
      <c r="C13" s="23" t="s">
        <v>50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 t="s">
        <v>27</v>
      </c>
      <c r="Q13" s="6">
        <v>12</v>
      </c>
      <c r="R13" s="25" t="s">
        <v>83</v>
      </c>
      <c r="T13" s="146" t="s">
        <v>135</v>
      </c>
    </row>
    <row r="14" spans="1:20">
      <c r="A14" s="22" t="s">
        <v>21</v>
      </c>
      <c r="B14" s="22"/>
      <c r="C14" s="22"/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22">
        <v>6</v>
      </c>
      <c r="J14" s="22">
        <v>7</v>
      </c>
      <c r="K14" s="22">
        <v>8</v>
      </c>
      <c r="L14" s="22">
        <v>9</v>
      </c>
      <c r="M14" s="22">
        <v>10</v>
      </c>
      <c r="N14" s="22">
        <v>11</v>
      </c>
      <c r="O14" s="22">
        <v>12</v>
      </c>
      <c r="P14" s="22"/>
      <c r="Q14" s="26"/>
      <c r="R14" s="22"/>
      <c r="T14" s="22"/>
    </row>
    <row r="15" spans="1:20">
      <c r="A15" s="22" t="s">
        <v>22</v>
      </c>
      <c r="B15" s="22" t="s">
        <v>23</v>
      </c>
      <c r="C15" s="142">
        <v>77</v>
      </c>
      <c r="D15" s="22">
        <f>'1 день'!D13</f>
        <v>13.72</v>
      </c>
      <c r="E15" s="22">
        <f>'2 день(меню №1)'!D11</f>
        <v>16.080000000000002</v>
      </c>
      <c r="F15" s="71">
        <f>'3 день'!D13</f>
        <v>19.86</v>
      </c>
      <c r="G15" s="22">
        <f>'4 день (меню №1) '!D13</f>
        <v>17.88</v>
      </c>
      <c r="H15" s="22">
        <f>'5 день'!D14</f>
        <v>15.86</v>
      </c>
      <c r="I15" s="22">
        <f>'6 день (меню №1)'!D12</f>
        <v>19.190000000000001</v>
      </c>
      <c r="J15" s="22">
        <f>'7 день'!D13</f>
        <v>19.13</v>
      </c>
      <c r="K15" s="22">
        <f>'8 день (меню №1) '!D11</f>
        <v>20.46</v>
      </c>
      <c r="L15" s="22">
        <f>'9  день '!D13</f>
        <v>19.68</v>
      </c>
      <c r="M15" s="22">
        <f>'10  день '!D12</f>
        <v>16.54</v>
      </c>
      <c r="N15" s="22">
        <f>'11 день'!D13</f>
        <v>16.96</v>
      </c>
      <c r="O15" s="22">
        <f>'12 день'!D13</f>
        <v>14.62</v>
      </c>
      <c r="P15" s="22">
        <f>O15+N15+M15+L15+K15+J15+I15+H15+G15+F15+E15+D15</f>
        <v>209.98000000000002</v>
      </c>
      <c r="Q15" s="477">
        <f>P15/Q13</f>
        <v>17.498333333333335</v>
      </c>
      <c r="R15" s="140">
        <f>P15/12</f>
        <v>17.498333333333335</v>
      </c>
      <c r="T15" s="71">
        <f>R15*100/C15</f>
        <v>22.725108225108226</v>
      </c>
    </row>
    <row r="16" spans="1:20">
      <c r="A16" s="22" t="s">
        <v>24</v>
      </c>
      <c r="B16" s="22" t="s">
        <v>23</v>
      </c>
      <c r="C16" s="142">
        <v>79</v>
      </c>
      <c r="D16" s="22">
        <f>'1 день'!E13</f>
        <v>16.88</v>
      </c>
      <c r="E16" s="22">
        <f>'2 день(меню №1)'!E11</f>
        <v>18.72</v>
      </c>
      <c r="F16" s="71">
        <f>'3 день'!E13</f>
        <v>19.3</v>
      </c>
      <c r="G16" s="22">
        <f>'4 день (меню №1) '!E13</f>
        <v>19.840000000000003</v>
      </c>
      <c r="H16" s="22">
        <f>'5 день'!E14</f>
        <v>18.650000000000002</v>
      </c>
      <c r="I16" s="22">
        <f>'6 день (меню №1)'!E12</f>
        <v>14.909999999999998</v>
      </c>
      <c r="J16" s="22">
        <f>'7 день'!E13</f>
        <v>19.62</v>
      </c>
      <c r="K16" s="22">
        <f>'8 день (меню №1) '!E11</f>
        <v>19.77</v>
      </c>
      <c r="L16" s="22">
        <f>'9  день '!E13</f>
        <v>20.62</v>
      </c>
      <c r="M16" s="22">
        <f>'10  день '!E12</f>
        <v>22.75</v>
      </c>
      <c r="N16" s="22">
        <f>'11 день'!E13</f>
        <v>15.74</v>
      </c>
      <c r="O16" s="22">
        <f>'12 день'!E13</f>
        <v>16.850000000000001</v>
      </c>
      <c r="P16" s="22">
        <f t="shared" ref="P16:P18" si="3">O16+N16+M16+L16+K16+J16+I16+H16+G16+F16+E16+D16</f>
        <v>223.65000000000003</v>
      </c>
      <c r="Q16" s="477">
        <f>P16/Q13</f>
        <v>18.637500000000003</v>
      </c>
      <c r="R16" s="140">
        <f t="shared" ref="R16:R18" si="4">P16/12</f>
        <v>18.637500000000003</v>
      </c>
      <c r="T16" s="71">
        <f t="shared" ref="T16:T18" si="5">R16*100/C16</f>
        <v>23.591772151898738</v>
      </c>
    </row>
    <row r="17" spans="1:20">
      <c r="A17" s="22" t="s">
        <v>25</v>
      </c>
      <c r="B17" s="22" t="s">
        <v>23</v>
      </c>
      <c r="C17" s="142">
        <v>335</v>
      </c>
      <c r="D17" s="22">
        <f>'1 день'!F13</f>
        <v>88.499999999999986</v>
      </c>
      <c r="E17" s="22">
        <f>'2 день(меню №1)'!F11</f>
        <v>83.7</v>
      </c>
      <c r="F17" s="71">
        <f>'3 день'!F13</f>
        <v>67</v>
      </c>
      <c r="G17" s="22">
        <f>'4 день (меню №1) '!F13</f>
        <v>82.99</v>
      </c>
      <c r="H17" s="22">
        <f>'5 день'!F14</f>
        <v>82.899999999999991</v>
      </c>
      <c r="I17" s="22">
        <f>'6 день (меню №1)'!F12</f>
        <v>66.849999999999994</v>
      </c>
      <c r="J17" s="22">
        <f>'7 день'!F13</f>
        <v>78.489999999999995</v>
      </c>
      <c r="K17" s="22">
        <f>'8 день (меню №1) '!F11</f>
        <v>67.5</v>
      </c>
      <c r="L17" s="22">
        <f>'9  день '!F13</f>
        <v>81.59</v>
      </c>
      <c r="M17" s="22">
        <f>'10  день '!F12</f>
        <v>61.33</v>
      </c>
      <c r="N17" s="22">
        <f>'11 день'!F13</f>
        <v>84.329999999999984</v>
      </c>
      <c r="O17" s="22">
        <f>'12 день'!F13</f>
        <v>82.469999999999985</v>
      </c>
      <c r="P17" s="22">
        <f>O17+N17+M17+L17+K17+J17+I17+H17+G17+F17+E17+D17</f>
        <v>927.65</v>
      </c>
      <c r="Q17" s="477">
        <f>P17/Q13</f>
        <v>77.30416666666666</v>
      </c>
      <c r="R17" s="140">
        <f t="shared" si="4"/>
        <v>77.30416666666666</v>
      </c>
      <c r="T17" s="71">
        <f t="shared" si="5"/>
        <v>23.075870646766166</v>
      </c>
    </row>
    <row r="18" spans="1:20" ht="15.75" thickBot="1">
      <c r="A18" s="22" t="s">
        <v>7</v>
      </c>
      <c r="B18" s="22" t="s">
        <v>26</v>
      </c>
      <c r="C18" s="144">
        <v>2350</v>
      </c>
      <c r="D18" s="22">
        <f>'1 день'!G13</f>
        <v>560.80000000000007</v>
      </c>
      <c r="E18" s="22">
        <f>'2 день(меню №1)'!G11</f>
        <v>567.6</v>
      </c>
      <c r="F18" s="22">
        <f>'3 день'!G13</f>
        <v>521.14</v>
      </c>
      <c r="G18" s="22">
        <f>'4 день (меню №1) '!G13</f>
        <v>582.04</v>
      </c>
      <c r="H18" s="22">
        <f>'5 день'!G14</f>
        <v>562.88999999999987</v>
      </c>
      <c r="I18" s="22">
        <f>'6 день (меню №1)'!G12</f>
        <v>478.34999999999997</v>
      </c>
      <c r="J18" s="22">
        <f>'7 день'!G13</f>
        <v>527.67999999999995</v>
      </c>
      <c r="K18" s="22">
        <f>'8 день (меню №1) '!G11</f>
        <v>529.77</v>
      </c>
      <c r="L18" s="22">
        <f>'9  день '!G13</f>
        <v>590.66000000000008</v>
      </c>
      <c r="M18" s="22">
        <f>'10  день '!G12</f>
        <v>516.23</v>
      </c>
      <c r="N18" s="22">
        <f>'11 день'!G13</f>
        <v>546.82000000000005</v>
      </c>
      <c r="O18" s="22">
        <f>'12 день'!G13</f>
        <v>540.01</v>
      </c>
      <c r="P18" s="22">
        <f t="shared" si="3"/>
        <v>6523.9900000000007</v>
      </c>
      <c r="Q18" s="477">
        <f>P18/Q13</f>
        <v>543.66583333333335</v>
      </c>
      <c r="R18" s="140">
        <f t="shared" si="4"/>
        <v>543.66583333333335</v>
      </c>
      <c r="T18" s="71">
        <f t="shared" si="5"/>
        <v>23.134716312056739</v>
      </c>
    </row>
    <row r="19" spans="1:20" ht="23.25">
      <c r="A19" s="528" t="s">
        <v>149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</row>
    <row r="20" spans="1:20">
      <c r="H20">
        <v>2022</v>
      </c>
    </row>
    <row r="21" spans="1:20" ht="15.75" thickBot="1"/>
    <row r="22" spans="1:20" ht="57" customHeight="1" thickBot="1">
      <c r="A22" s="23" t="s">
        <v>19</v>
      </c>
      <c r="B22" s="22" t="s">
        <v>20</v>
      </c>
      <c r="C22" s="23" t="s">
        <v>80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 t="s">
        <v>27</v>
      </c>
      <c r="Q22" s="6">
        <v>12</v>
      </c>
      <c r="R22" s="25" t="s">
        <v>83</v>
      </c>
      <c r="T22" s="146" t="s">
        <v>135</v>
      </c>
    </row>
    <row r="23" spans="1:20">
      <c r="A23" s="22" t="s">
        <v>21</v>
      </c>
      <c r="B23" s="22"/>
      <c r="C23" s="22"/>
      <c r="D23" s="22">
        <v>1</v>
      </c>
      <c r="E23" s="22">
        <v>2</v>
      </c>
      <c r="F23" s="22">
        <v>3</v>
      </c>
      <c r="G23" s="22">
        <v>4</v>
      </c>
      <c r="H23" s="22">
        <v>5</v>
      </c>
      <c r="I23" s="22">
        <v>6</v>
      </c>
      <c r="J23" s="22">
        <v>7</v>
      </c>
      <c r="K23" s="22">
        <v>8</v>
      </c>
      <c r="L23" s="22">
        <v>9</v>
      </c>
      <c r="M23" s="22">
        <v>10</v>
      </c>
      <c r="N23" s="22">
        <v>11</v>
      </c>
      <c r="O23" s="22">
        <v>12</v>
      </c>
      <c r="P23" s="22"/>
      <c r="Q23" s="26"/>
      <c r="R23" s="22"/>
      <c r="T23" s="22"/>
    </row>
    <row r="24" spans="1:20">
      <c r="A24" s="22" t="s">
        <v>22</v>
      </c>
      <c r="B24" s="22" t="s">
        <v>23</v>
      </c>
      <c r="C24" s="142">
        <v>77</v>
      </c>
      <c r="D24" s="22">
        <f>'1 день'!D30</f>
        <v>24.68</v>
      </c>
      <c r="E24" s="22">
        <f>'2 день(меню №1)'!D26</f>
        <v>27.480000000000004</v>
      </c>
      <c r="F24" s="71">
        <f>'3 день'!D29</f>
        <v>24.020000000000003</v>
      </c>
      <c r="G24" s="22">
        <f>'4 день (меню №1) '!D29</f>
        <v>25.340000000000003</v>
      </c>
      <c r="H24" s="22">
        <f>'5 день'!D30</f>
        <v>23.810000000000002</v>
      </c>
      <c r="I24" s="22">
        <f>'6 день (меню №1)'!D26</f>
        <v>24.27</v>
      </c>
      <c r="J24" s="22">
        <f>'7 день'!D28</f>
        <v>26.000000000000004</v>
      </c>
      <c r="K24" s="22">
        <f>'8 день (меню №1) '!D26</f>
        <v>27.360000000000007</v>
      </c>
      <c r="L24" s="22">
        <f>'9  день '!D29</f>
        <v>26.640000000000004</v>
      </c>
      <c r="M24" s="22">
        <f>'10  день '!D28</f>
        <v>23.119999999999997</v>
      </c>
      <c r="N24" s="22">
        <f>'11 день'!D28</f>
        <v>27.490000000000002</v>
      </c>
      <c r="O24" s="116">
        <f>'12 день'!D28</f>
        <v>26.21</v>
      </c>
      <c r="P24" s="22">
        <f t="shared" ref="P24:P27" si="6">O24+N24+M24+L24+K24+J24+I24+H24+G24+F24+E24+D24</f>
        <v>306.42</v>
      </c>
      <c r="Q24" s="469">
        <f t="shared" ref="Q24" si="7">P24/Q22</f>
        <v>25.535</v>
      </c>
      <c r="R24" s="140">
        <f>P24/12</f>
        <v>25.535</v>
      </c>
      <c r="T24" s="71">
        <f>R24*100/C24</f>
        <v>33.162337662337663</v>
      </c>
    </row>
    <row r="25" spans="1:20">
      <c r="A25" s="22" t="s">
        <v>24</v>
      </c>
      <c r="B25" s="22" t="s">
        <v>23</v>
      </c>
      <c r="C25" s="142">
        <v>79</v>
      </c>
      <c r="D25" s="22">
        <f>'1 день'!E30</f>
        <v>26.02</v>
      </c>
      <c r="E25" s="22">
        <f>'2 день(меню №1)'!E26</f>
        <v>26.7</v>
      </c>
      <c r="F25" s="71">
        <f>'3 день'!E29</f>
        <v>23.799999999999997</v>
      </c>
      <c r="G25" s="22">
        <f>'4 день (меню №1) '!E29</f>
        <v>27.11</v>
      </c>
      <c r="H25" s="22">
        <f>'5 день'!E30</f>
        <v>25.700000000000003</v>
      </c>
      <c r="I25" s="22">
        <f>'6 день (меню №1)'!E26</f>
        <v>26.53</v>
      </c>
      <c r="J25" s="22">
        <f>'7 день'!E28</f>
        <v>26.56</v>
      </c>
      <c r="K25" s="22">
        <f>'8 день (меню №1) '!E26</f>
        <v>26.34</v>
      </c>
      <c r="L25" s="22">
        <f>'9  день '!E29</f>
        <v>26.299999999999997</v>
      </c>
      <c r="M25" s="22">
        <f>'10  день '!E28</f>
        <v>23.900000000000006</v>
      </c>
      <c r="N25" s="22">
        <f>'11 день'!E28</f>
        <v>24.36</v>
      </c>
      <c r="O25" s="116">
        <f>'12 день'!E28</f>
        <v>26.459999999999997</v>
      </c>
      <c r="P25" s="22">
        <f t="shared" si="6"/>
        <v>309.77999999999997</v>
      </c>
      <c r="Q25" s="469">
        <f>P25/Q22</f>
        <v>25.814999999999998</v>
      </c>
      <c r="R25" s="140">
        <f t="shared" ref="R25:R27" si="8">P25/12</f>
        <v>25.814999999999998</v>
      </c>
      <c r="T25" s="71">
        <f t="shared" ref="T25:T27" si="9">R25*100/C25</f>
        <v>32.677215189873415</v>
      </c>
    </row>
    <row r="26" spans="1:20">
      <c r="A26" s="22" t="s">
        <v>25</v>
      </c>
      <c r="B26" s="22" t="s">
        <v>23</v>
      </c>
      <c r="C26" s="142">
        <v>335</v>
      </c>
      <c r="D26" s="22">
        <f>'1 день'!F30</f>
        <v>101.86999999999998</v>
      </c>
      <c r="E26" s="22">
        <f>'2 день(меню №1)'!F26</f>
        <v>108.44</v>
      </c>
      <c r="F26" s="71">
        <f>'3 день'!F29</f>
        <v>115.69999999999999</v>
      </c>
      <c r="G26" s="22">
        <f>'4 день (меню №1) '!F29</f>
        <v>115.24</v>
      </c>
      <c r="H26" s="22">
        <f>'5 день'!F30</f>
        <v>101.22</v>
      </c>
      <c r="I26" s="22">
        <f>'6 день (меню №1)'!F26</f>
        <v>101.35</v>
      </c>
      <c r="J26" s="22">
        <f>'7 день'!F28</f>
        <v>104.25999999999999</v>
      </c>
      <c r="K26" s="22">
        <f>'8 день (меню №1) '!F26</f>
        <v>102.00000000000001</v>
      </c>
      <c r="L26" s="22">
        <f>'9  день '!F29</f>
        <v>101.88000000000001</v>
      </c>
      <c r="M26" s="22">
        <f>'10  день '!F28</f>
        <v>107.08</v>
      </c>
      <c r="N26" s="22">
        <f>'11 день'!F28</f>
        <v>101.21</v>
      </c>
      <c r="O26" s="116">
        <f>'12 день'!F28</f>
        <v>100.88000000000001</v>
      </c>
      <c r="P26" s="22">
        <f t="shared" si="6"/>
        <v>1261.1300000000001</v>
      </c>
      <c r="Q26" s="469">
        <f>P26/Q22</f>
        <v>105.09416666666668</v>
      </c>
      <c r="R26" s="140">
        <f t="shared" si="8"/>
        <v>105.09416666666668</v>
      </c>
      <c r="T26" s="71">
        <f t="shared" si="9"/>
        <v>31.371393034825875</v>
      </c>
    </row>
    <row r="27" spans="1:20" ht="15.75" thickBot="1">
      <c r="A27" s="22" t="s">
        <v>7</v>
      </c>
      <c r="B27" s="22" t="s">
        <v>26</v>
      </c>
      <c r="C27" s="144">
        <v>2350</v>
      </c>
      <c r="D27" s="22">
        <f>'1 день'!G30</f>
        <v>740.38</v>
      </c>
      <c r="E27" s="22">
        <f>'2 день(меню №1)'!G26</f>
        <v>783.98</v>
      </c>
      <c r="F27" s="71">
        <f>'3 день'!G29</f>
        <v>773.08</v>
      </c>
      <c r="G27" s="22">
        <f>'4 день (меню №1) '!G29</f>
        <v>806.30999999999983</v>
      </c>
      <c r="H27" s="22">
        <f>'5 день'!G30</f>
        <v>731.42</v>
      </c>
      <c r="I27" s="22">
        <f>'6 день (меню №1)'!G26</f>
        <v>741.25</v>
      </c>
      <c r="J27" s="22">
        <f>'7 день'!G28</f>
        <v>760.08000000000015</v>
      </c>
      <c r="K27" s="22">
        <f>'8 день (меню №1) '!G26</f>
        <v>754.49999999999989</v>
      </c>
      <c r="L27" s="22">
        <f>'9  день '!G29</f>
        <v>750.78</v>
      </c>
      <c r="M27" s="22">
        <f>'10  день '!G28</f>
        <v>735.9</v>
      </c>
      <c r="N27" s="22">
        <f>'11 день'!G28</f>
        <v>734.04</v>
      </c>
      <c r="O27" s="116">
        <f>'12 день'!G28</f>
        <v>746.49999999999989</v>
      </c>
      <c r="P27" s="22">
        <f t="shared" si="6"/>
        <v>9058.2199999999993</v>
      </c>
      <c r="Q27" s="469">
        <f>P27/Q22</f>
        <v>754.85166666666657</v>
      </c>
      <c r="R27" s="140">
        <f t="shared" si="8"/>
        <v>754.85166666666657</v>
      </c>
      <c r="T27" s="71">
        <f t="shared" si="9"/>
        <v>32.121347517730491</v>
      </c>
    </row>
    <row r="29" spans="1:20" ht="15.75" thickBot="1"/>
    <row r="30" spans="1:20" ht="15.75" thickBot="1">
      <c r="A30" s="522" t="s">
        <v>51</v>
      </c>
      <c r="B30" s="529"/>
      <c r="C30" s="529"/>
      <c r="D30" s="529"/>
      <c r="E30" s="530"/>
    </row>
    <row r="31" spans="1:20" ht="15.75" thickBot="1">
      <c r="A31" s="6" t="s">
        <v>22</v>
      </c>
      <c r="B31" s="121">
        <v>77</v>
      </c>
      <c r="C31" s="103" t="s">
        <v>49</v>
      </c>
      <c r="D31" s="470" t="s">
        <v>89</v>
      </c>
      <c r="E31" s="106" t="s">
        <v>64</v>
      </c>
    </row>
    <row r="32" spans="1:20" ht="15.75" thickBot="1">
      <c r="A32" s="6" t="s">
        <v>24</v>
      </c>
      <c r="B32" s="4">
        <v>79</v>
      </c>
      <c r="C32" s="473" t="s">
        <v>54</v>
      </c>
      <c r="D32" s="471" t="s">
        <v>68</v>
      </c>
      <c r="E32" s="475" t="s">
        <v>65</v>
      </c>
    </row>
    <row r="33" spans="1:5" ht="15.75" thickBot="1">
      <c r="A33" s="6" t="s">
        <v>6</v>
      </c>
      <c r="B33" s="121">
        <v>335</v>
      </c>
      <c r="C33" s="103" t="s">
        <v>55</v>
      </c>
      <c r="D33" s="470" t="s">
        <v>69</v>
      </c>
      <c r="E33" s="106" t="s">
        <v>66</v>
      </c>
    </row>
    <row r="34" spans="1:5" ht="15.75" thickBot="1">
      <c r="A34" s="6" t="s">
        <v>52</v>
      </c>
      <c r="B34" s="121">
        <v>2350</v>
      </c>
      <c r="C34" s="103" t="s">
        <v>56</v>
      </c>
      <c r="D34" s="470" t="s">
        <v>70</v>
      </c>
      <c r="E34" s="106" t="s">
        <v>67</v>
      </c>
    </row>
    <row r="35" spans="1:5" ht="15.75" thickBot="1">
      <c r="A35" s="6" t="s">
        <v>53</v>
      </c>
      <c r="B35" s="30">
        <v>60</v>
      </c>
      <c r="C35" s="100"/>
      <c r="D35" s="472"/>
      <c r="E35" s="476"/>
    </row>
    <row r="36" spans="1:5" ht="15.75" thickBot="1">
      <c r="C36" s="103" t="s">
        <v>90</v>
      </c>
      <c r="D36" s="472" t="s">
        <v>91</v>
      </c>
      <c r="E36" s="106" t="s">
        <v>92</v>
      </c>
    </row>
  </sheetData>
  <mergeCells count="4">
    <mergeCell ref="A1:R1"/>
    <mergeCell ref="A10:R10"/>
    <mergeCell ref="A19:R19"/>
    <mergeCell ref="A30:E30"/>
  </mergeCells>
  <pageMargins left="0.59055118110236227" right="0.11811023622047245" top="0.35433070866141736" bottom="0.15748031496062992" header="0.11811023622047245" footer="0.11811023622047245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F28" sqref="F28"/>
    </sheetView>
  </sheetViews>
  <sheetFormatPr defaultRowHeight="15"/>
  <cols>
    <col min="1" max="1" width="24.140625" customWidth="1"/>
    <col min="2" max="2" width="7.28515625" customWidth="1"/>
    <col min="3" max="3" width="19" customWidth="1"/>
    <col min="4" max="4" width="13.140625" customWidth="1"/>
    <col min="5" max="5" width="12.28515625" customWidth="1"/>
    <col min="9" max="9" width="9.140625" customWidth="1"/>
    <col min="16" max="16" width="9.85546875" customWidth="1"/>
    <col min="17" max="17" width="11" customWidth="1"/>
    <col min="18" max="18" width="9.5703125" bestFit="1" customWidth="1"/>
    <col min="19" max="19" width="0.28515625" customWidth="1"/>
    <col min="20" max="20" width="12.7109375" customWidth="1"/>
    <col min="23" max="23" width="14.28515625" customWidth="1"/>
    <col min="30" max="30" width="15.140625" customWidth="1"/>
  </cols>
  <sheetData>
    <row r="1" spans="1:20" ht="23.25">
      <c r="A1" s="527" t="s">
        <v>119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</row>
    <row r="2" spans="1:20">
      <c r="H2">
        <v>2022</v>
      </c>
    </row>
    <row r="3" spans="1:20" ht="15.75" thickBot="1"/>
    <row r="4" spans="1:20" ht="62.25" customHeight="1" thickBot="1">
      <c r="A4" s="23" t="s">
        <v>19</v>
      </c>
      <c r="B4" s="22" t="s">
        <v>20</v>
      </c>
      <c r="C4" s="23" t="s">
        <v>81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4" t="s">
        <v>27</v>
      </c>
      <c r="Q4" s="6">
        <v>12</v>
      </c>
      <c r="R4" s="25" t="s">
        <v>83</v>
      </c>
      <c r="T4" s="146" t="s">
        <v>135</v>
      </c>
    </row>
    <row r="5" spans="1:20">
      <c r="A5" s="22" t="s">
        <v>21</v>
      </c>
      <c r="B5" s="22"/>
      <c r="C5" s="22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22"/>
      <c r="Q5" s="26"/>
      <c r="R5" s="22"/>
      <c r="T5" s="22"/>
    </row>
    <row r="6" spans="1:20">
      <c r="A6" s="22" t="s">
        <v>22</v>
      </c>
      <c r="B6" s="22" t="s">
        <v>23</v>
      </c>
      <c r="C6" s="143">
        <v>90</v>
      </c>
      <c r="D6" s="22">
        <f>'1 день'!D44</f>
        <v>44.6</v>
      </c>
      <c r="E6" s="22">
        <f>'2 день(меню №1)'!D40</f>
        <v>49.800000000000004</v>
      </c>
      <c r="F6" s="71">
        <f>'3 день'!D42</f>
        <v>53.870000000000005</v>
      </c>
      <c r="G6" s="22">
        <f>'4 день (меню №1) '!D42</f>
        <v>53.09</v>
      </c>
      <c r="H6" s="22">
        <f>'5 день'!D43</f>
        <v>48.5</v>
      </c>
      <c r="I6" s="22">
        <f>'6 день (меню №1)'!D38</f>
        <v>50.92</v>
      </c>
      <c r="J6" s="22">
        <f>'7 день'!D40</f>
        <v>50.92</v>
      </c>
      <c r="K6" s="22">
        <f>'8 день (меню №1) '!D40</f>
        <v>56.09</v>
      </c>
      <c r="L6" s="22">
        <f>'9  день '!D42</f>
        <v>54.730000000000004</v>
      </c>
      <c r="M6" s="22">
        <f>'10  день '!D41</f>
        <v>50.509999999999991</v>
      </c>
      <c r="N6" s="22">
        <f>'11 день'!D40</f>
        <v>51.010000000000005</v>
      </c>
      <c r="O6" s="22">
        <f>'12 день'!D40</f>
        <v>49.790000000000006</v>
      </c>
      <c r="P6" s="22">
        <f>O6+N6+M6+L6+K6+J6+I6+H6+G6+F6+E6+D6</f>
        <v>613.83000000000004</v>
      </c>
      <c r="Q6" s="139">
        <f>P6/Q4</f>
        <v>51.152500000000003</v>
      </c>
      <c r="R6" s="483">
        <f>P6/12</f>
        <v>51.152500000000003</v>
      </c>
      <c r="T6" s="71">
        <f>R6*100/C6</f>
        <v>56.836111111111109</v>
      </c>
    </row>
    <row r="7" spans="1:20">
      <c r="A7" s="22" t="s">
        <v>24</v>
      </c>
      <c r="B7" s="22" t="s">
        <v>23</v>
      </c>
      <c r="C7" s="143">
        <v>92</v>
      </c>
      <c r="D7" s="22">
        <f>'1 день'!E44</f>
        <v>49.03</v>
      </c>
      <c r="E7" s="22">
        <f>'2 день(меню №1)'!E40</f>
        <v>54.430000000000007</v>
      </c>
      <c r="F7" s="71">
        <f>'3 день'!E42</f>
        <v>51.839999999999996</v>
      </c>
      <c r="G7" s="22">
        <f>'4 день (меню №1) '!E42</f>
        <v>55.150000000000006</v>
      </c>
      <c r="H7" s="22">
        <f>'5 день'!E43</f>
        <v>51.56</v>
      </c>
      <c r="I7" s="22">
        <f>'6 день (меню №1)'!E38</f>
        <v>48.12</v>
      </c>
      <c r="J7" s="22">
        <f>'7 день'!E40</f>
        <v>50.31</v>
      </c>
      <c r="K7" s="22">
        <f>'8 день (меню №1) '!E40</f>
        <v>57.069999999999993</v>
      </c>
      <c r="L7" s="22">
        <f>'9  день '!E42</f>
        <v>68.110000000000014</v>
      </c>
      <c r="M7" s="22">
        <f>'10  день '!E41</f>
        <v>57.910000000000011</v>
      </c>
      <c r="N7" s="22">
        <f>'11 день'!E40</f>
        <v>46.81</v>
      </c>
      <c r="O7" s="22">
        <f>'12 день'!E40</f>
        <v>52.7</v>
      </c>
      <c r="P7" s="22">
        <f t="shared" ref="P7:P9" si="0">O7+N7+M7+L7+K7+J7+I7+H7+G7+F7+E7+D7</f>
        <v>643.04</v>
      </c>
      <c r="Q7" s="139">
        <f>P7/Q4</f>
        <v>53.586666666666666</v>
      </c>
      <c r="R7" s="483">
        <f t="shared" ref="R7:R9" si="1">P7/12</f>
        <v>53.586666666666666</v>
      </c>
      <c r="T7" s="71">
        <f t="shared" ref="T7:T9" si="2">R7*100/C7</f>
        <v>58.246376811594203</v>
      </c>
    </row>
    <row r="8" spans="1:20">
      <c r="A8" s="22" t="s">
        <v>25</v>
      </c>
      <c r="B8" s="22" t="s">
        <v>23</v>
      </c>
      <c r="C8" s="143">
        <v>383</v>
      </c>
      <c r="D8" s="22">
        <f>'1 день'!F44</f>
        <v>217.64999999999998</v>
      </c>
      <c r="E8" s="22">
        <f>'2 день(меню №1)'!F40</f>
        <v>212.14000000000001</v>
      </c>
      <c r="F8" s="71">
        <f>'3 день'!F42</f>
        <v>226.07999999999998</v>
      </c>
      <c r="G8" s="22">
        <f>'4 день (меню №1) '!F42</f>
        <v>236.79999999999998</v>
      </c>
      <c r="H8" s="22">
        <f>'5 день'!F43</f>
        <v>205.64</v>
      </c>
      <c r="I8" s="22">
        <f>'6 день (меню №1)'!F38</f>
        <v>196.72000000000003</v>
      </c>
      <c r="J8" s="22">
        <f>'7 день'!F39</f>
        <v>182.75</v>
      </c>
      <c r="K8" s="22">
        <f>'8 день (меню №1) '!F40</f>
        <v>198.08999999999997</v>
      </c>
      <c r="L8" s="22">
        <f>'9  день '!F42</f>
        <v>216.81</v>
      </c>
      <c r="M8" s="22">
        <f>'10  день '!F41</f>
        <v>191.63</v>
      </c>
      <c r="N8" s="22">
        <f>'11 день'!F40</f>
        <v>213.20999999999998</v>
      </c>
      <c r="O8" s="22">
        <f>'12 день'!F40</f>
        <v>209.94</v>
      </c>
      <c r="P8" s="22">
        <f t="shared" si="0"/>
        <v>2507.46</v>
      </c>
      <c r="Q8" s="139">
        <f>P8/Q4</f>
        <v>208.95500000000001</v>
      </c>
      <c r="R8" s="483">
        <f t="shared" si="1"/>
        <v>208.95500000000001</v>
      </c>
      <c r="T8" s="71">
        <f t="shared" si="2"/>
        <v>54.557441253263704</v>
      </c>
    </row>
    <row r="9" spans="1:20" ht="15.75" thickBot="1">
      <c r="A9" s="22" t="s">
        <v>7</v>
      </c>
      <c r="B9" s="22" t="s">
        <v>26</v>
      </c>
      <c r="C9" s="145">
        <v>2720</v>
      </c>
      <c r="D9" s="22">
        <f>'1 день'!G44</f>
        <v>1490.27</v>
      </c>
      <c r="E9" s="22">
        <f>'2 день(меню №1)'!G40</f>
        <v>1537.6299999999999</v>
      </c>
      <c r="F9" s="71">
        <f>'3 день'!G42</f>
        <v>1586.36</v>
      </c>
      <c r="G9" s="22">
        <f>'4 день (меню №1) '!G42</f>
        <v>1655.9099999999999</v>
      </c>
      <c r="H9" s="22">
        <f>'5 день'!G43</f>
        <v>1480.6</v>
      </c>
      <c r="I9" s="22">
        <f>'6 день (меню №1)'!G38</f>
        <v>1423.6399999999999</v>
      </c>
      <c r="J9" s="22">
        <f>'7 день'!G39</f>
        <v>1287.7600000000002</v>
      </c>
      <c r="K9" s="22">
        <f>'8 день (меню №1) '!G40</f>
        <v>1530.35</v>
      </c>
      <c r="L9" s="22">
        <f>'9  день '!G42</f>
        <v>1699.15</v>
      </c>
      <c r="M9" s="22">
        <f>'10  день '!G41</f>
        <v>1489.75</v>
      </c>
      <c r="N9" s="22">
        <f>'11 день'!G40</f>
        <v>1478.1699999999998</v>
      </c>
      <c r="O9" s="22">
        <f>'12 день'!G40</f>
        <v>1409.6599999999999</v>
      </c>
      <c r="P9" s="22">
        <f t="shared" si="0"/>
        <v>18069.25</v>
      </c>
      <c r="Q9" s="139">
        <f>P9/Q4</f>
        <v>1505.7708333333333</v>
      </c>
      <c r="R9" s="483">
        <f t="shared" si="1"/>
        <v>1505.7708333333333</v>
      </c>
      <c r="T9" s="71">
        <f t="shared" si="2"/>
        <v>55.359221813725483</v>
      </c>
    </row>
    <row r="10" spans="1:20" ht="23.25">
      <c r="A10" s="528" t="s">
        <v>120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</row>
    <row r="11" spans="1:20">
      <c r="H11">
        <v>2022</v>
      </c>
    </row>
    <row r="12" spans="1:20" ht="15.75" thickBot="1"/>
    <row r="13" spans="1:20" ht="61.5" customHeight="1" thickBot="1">
      <c r="A13" s="23" t="s">
        <v>19</v>
      </c>
      <c r="B13" s="22" t="s">
        <v>20</v>
      </c>
      <c r="C13" s="23" t="s">
        <v>50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 t="s">
        <v>27</v>
      </c>
      <c r="Q13" s="6">
        <v>12</v>
      </c>
      <c r="R13" s="25" t="s">
        <v>83</v>
      </c>
      <c r="T13" s="146" t="s">
        <v>135</v>
      </c>
    </row>
    <row r="14" spans="1:20">
      <c r="A14" s="22" t="s">
        <v>21</v>
      </c>
      <c r="B14" s="22"/>
      <c r="C14" s="22"/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22">
        <v>6</v>
      </c>
      <c r="J14" s="22">
        <v>7</v>
      </c>
      <c r="K14" s="22">
        <v>8</v>
      </c>
      <c r="L14" s="22">
        <v>9</v>
      </c>
      <c r="M14" s="22">
        <v>10</v>
      </c>
      <c r="N14" s="22">
        <v>11</v>
      </c>
      <c r="O14" s="22">
        <v>12</v>
      </c>
      <c r="P14" s="22"/>
      <c r="Q14" s="26"/>
      <c r="R14" s="22"/>
      <c r="T14" s="22"/>
    </row>
    <row r="15" spans="1:20">
      <c r="A15" s="22" t="s">
        <v>22</v>
      </c>
      <c r="B15" s="22" t="s">
        <v>23</v>
      </c>
      <c r="C15" s="143">
        <v>90</v>
      </c>
      <c r="D15" s="22">
        <f>'1 день'!D20</f>
        <v>15.34</v>
      </c>
      <c r="E15" s="22">
        <f>'2 день(меню №1)'!D16</f>
        <v>18.28</v>
      </c>
      <c r="F15" s="71">
        <f>'3 день'!D20</f>
        <v>23.57</v>
      </c>
      <c r="G15" s="22">
        <f>'4 день (меню №1) '!D20</f>
        <v>23.009999999999998</v>
      </c>
      <c r="H15" s="22">
        <f>'5 день'!D21</f>
        <v>20.48</v>
      </c>
      <c r="I15" s="22">
        <f>'6 день (меню №1)'!D18</f>
        <v>22.9</v>
      </c>
      <c r="J15" s="22">
        <f>'7 день'!D20</f>
        <v>21.13</v>
      </c>
      <c r="K15" s="22">
        <f>'8 день (меню №1) '!D16</f>
        <v>24.66</v>
      </c>
      <c r="L15" s="22">
        <f>'9  день '!D20</f>
        <v>21.48</v>
      </c>
      <c r="M15" s="22">
        <f>'10  день '!D18</f>
        <v>18.09</v>
      </c>
      <c r="N15" s="22">
        <f>'11 день'!D20</f>
        <v>19.22</v>
      </c>
      <c r="O15" s="22">
        <f>'12 день'!D20</f>
        <v>17.05</v>
      </c>
      <c r="P15" s="22">
        <f>O15+N15+M15+L15+K15+J15+I15+H15+G15+F15+E15+D15</f>
        <v>245.20999999999998</v>
      </c>
      <c r="Q15" s="22">
        <f>P15/Q13</f>
        <v>20.434166666666666</v>
      </c>
      <c r="R15" s="481">
        <f>P15/12</f>
        <v>20.434166666666666</v>
      </c>
      <c r="T15" s="71">
        <f>R15*100/C15</f>
        <v>22.704629629629629</v>
      </c>
    </row>
    <row r="16" spans="1:20">
      <c r="A16" s="22" t="s">
        <v>24</v>
      </c>
      <c r="B16" s="22" t="s">
        <v>23</v>
      </c>
      <c r="C16" s="143">
        <v>92</v>
      </c>
      <c r="D16" s="22">
        <f>'1 день'!E20</f>
        <v>19.169999999999998</v>
      </c>
      <c r="E16" s="22">
        <f>'2 день(меню №1)'!E16</f>
        <v>22.09</v>
      </c>
      <c r="F16" s="71">
        <f>'3 день'!E20</f>
        <v>21.9</v>
      </c>
      <c r="G16" s="22">
        <f>'4 день (меню №1) '!E20</f>
        <v>22.980000000000004</v>
      </c>
      <c r="H16" s="22">
        <f>'5 день'!E21</f>
        <v>21.44</v>
      </c>
      <c r="I16" s="22">
        <f>'6 день (меню №1)'!E18</f>
        <v>17.739999999999998</v>
      </c>
      <c r="J16" s="22">
        <f>'7 день'!E20</f>
        <v>20.52</v>
      </c>
      <c r="K16" s="22">
        <f>'8 день (меню №1) '!E16</f>
        <v>24.08</v>
      </c>
      <c r="L16" s="22">
        <f>'9  день '!E20</f>
        <v>35.32</v>
      </c>
      <c r="M16" s="22">
        <f>'10  день '!E18</f>
        <v>26.450000000000003</v>
      </c>
      <c r="N16" s="22">
        <f>'11 день'!E20</f>
        <v>17.93</v>
      </c>
      <c r="O16" s="22">
        <f>'12 день'!E20</f>
        <v>19.580000000000002</v>
      </c>
      <c r="P16" s="22">
        <f t="shared" ref="P16:P18" si="3">O16+N16+M16+L16+K16+J16+I16+H16+G16+F16+E16+D16</f>
        <v>269.20000000000005</v>
      </c>
      <c r="Q16" s="22">
        <f>P16/Q13</f>
        <v>22.433333333333337</v>
      </c>
      <c r="R16" s="481">
        <f t="shared" ref="R16:R18" si="4">P16/12</f>
        <v>22.433333333333337</v>
      </c>
      <c r="T16" s="71">
        <f t="shared" ref="T16:T18" si="5">R16*100/C16</f>
        <v>24.384057971014499</v>
      </c>
    </row>
    <row r="17" spans="1:20">
      <c r="A17" s="22" t="s">
        <v>25</v>
      </c>
      <c r="B17" s="22" t="s">
        <v>23</v>
      </c>
      <c r="C17" s="143">
        <v>383</v>
      </c>
      <c r="D17" s="22">
        <f>'1 день'!F20</f>
        <v>97.36</v>
      </c>
      <c r="E17" s="22">
        <f>'2 день(меню №1)'!F16</f>
        <v>91.700000000000017</v>
      </c>
      <c r="F17" s="71">
        <f>'3 день'!F20</f>
        <v>76.3</v>
      </c>
      <c r="G17" s="22">
        <f>'4 день (меню №1) '!F20</f>
        <v>103.19999999999999</v>
      </c>
      <c r="H17" s="22">
        <f>'5 день'!F21</f>
        <v>91.899999999999991</v>
      </c>
      <c r="I17" s="22">
        <f>'6 день (меню №1)'!F18</f>
        <v>84.820000000000007</v>
      </c>
      <c r="J17" s="22">
        <f>'7 день'!F20</f>
        <v>85.029999999999987</v>
      </c>
      <c r="K17" s="22">
        <f>'8 день (меню №1) '!F16</f>
        <v>77.540000000000006</v>
      </c>
      <c r="L17" s="22">
        <f>'9  день '!F20</f>
        <v>87.63</v>
      </c>
      <c r="M17" s="22">
        <f>'10  день '!F18</f>
        <v>66.03</v>
      </c>
      <c r="N17" s="22">
        <f>'11 день'!F20</f>
        <v>92.289999999999992</v>
      </c>
      <c r="O17" s="22">
        <f>'12 день'!F20</f>
        <v>90.8</v>
      </c>
      <c r="P17" s="22">
        <f t="shared" si="3"/>
        <v>1044.5999999999999</v>
      </c>
      <c r="Q17" s="22">
        <f>P17/Q13</f>
        <v>87.05</v>
      </c>
      <c r="R17" s="481">
        <f t="shared" si="4"/>
        <v>87.05</v>
      </c>
      <c r="T17" s="71">
        <f t="shared" si="5"/>
        <v>22.728459530026111</v>
      </c>
    </row>
    <row r="18" spans="1:20" ht="15.75" thickBot="1">
      <c r="A18" s="22" t="s">
        <v>7</v>
      </c>
      <c r="B18" s="22" t="s">
        <v>26</v>
      </c>
      <c r="C18" s="145">
        <v>2720</v>
      </c>
      <c r="D18" s="22">
        <f>'1 день'!G20</f>
        <v>623.33000000000004</v>
      </c>
      <c r="E18" s="22">
        <f>'2 день(меню №1)'!G16</f>
        <v>638.73</v>
      </c>
      <c r="F18" s="71">
        <f>'3 день'!G20</f>
        <v>596.57999999999993</v>
      </c>
      <c r="G18" s="22">
        <f>'4 день (меню №1) '!G20</f>
        <v>711.66</v>
      </c>
      <c r="H18" s="22">
        <f>'5 день'!G21</f>
        <v>642.4799999999999</v>
      </c>
      <c r="I18" s="22">
        <f>'6 день (меню №1)'!G18</f>
        <v>590.54</v>
      </c>
      <c r="J18" s="22">
        <f>'7 день'!G20</f>
        <v>569.93999999999994</v>
      </c>
      <c r="K18" s="22">
        <f>'8 день (меню №1) '!G16</f>
        <v>625.51999999999987</v>
      </c>
      <c r="L18" s="22">
        <f>'9  день '!G20</f>
        <v>754.32</v>
      </c>
      <c r="M18" s="22">
        <f>'10  день '!G18</f>
        <v>574.53000000000009</v>
      </c>
      <c r="N18" s="22">
        <f>'11 день'!G20</f>
        <v>607.40999999999985</v>
      </c>
      <c r="O18" s="22">
        <f>'12 день'!G20</f>
        <v>607.61999999999989</v>
      </c>
      <c r="P18" s="22">
        <f t="shared" si="3"/>
        <v>7542.66</v>
      </c>
      <c r="Q18" s="22">
        <f>P18/Q13</f>
        <v>628.55499999999995</v>
      </c>
      <c r="R18" s="481">
        <f t="shared" si="4"/>
        <v>628.55499999999995</v>
      </c>
      <c r="T18" s="71">
        <f t="shared" si="5"/>
        <v>23.10863970588235</v>
      </c>
    </row>
    <row r="19" spans="1:20" ht="23.25">
      <c r="A19" s="528" t="s">
        <v>121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</row>
    <row r="20" spans="1:20">
      <c r="H20">
        <v>2022</v>
      </c>
    </row>
    <row r="21" spans="1:20" ht="15.75" thickBot="1"/>
    <row r="22" spans="1:20" ht="65.25" customHeight="1" thickBot="1">
      <c r="A22" s="23" t="s">
        <v>19</v>
      </c>
      <c r="B22" s="22" t="s">
        <v>20</v>
      </c>
      <c r="C22" s="23" t="s">
        <v>80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 t="s">
        <v>27</v>
      </c>
      <c r="Q22" s="6">
        <v>12</v>
      </c>
      <c r="R22" s="25" t="s">
        <v>83</v>
      </c>
      <c r="T22" s="146" t="s">
        <v>135</v>
      </c>
    </row>
    <row r="23" spans="1:20">
      <c r="A23" s="22" t="s">
        <v>21</v>
      </c>
      <c r="B23" s="22"/>
      <c r="C23" s="22"/>
      <c r="D23" s="22">
        <v>1</v>
      </c>
      <c r="E23" s="22">
        <v>2</v>
      </c>
      <c r="F23" s="22">
        <v>3</v>
      </c>
      <c r="G23" s="22">
        <v>4</v>
      </c>
      <c r="H23" s="22">
        <v>5</v>
      </c>
      <c r="I23" s="22">
        <v>6</v>
      </c>
      <c r="J23" s="22">
        <v>7</v>
      </c>
      <c r="K23" s="22">
        <v>8</v>
      </c>
      <c r="L23" s="22">
        <v>9</v>
      </c>
      <c r="M23" s="22">
        <v>10</v>
      </c>
      <c r="N23" s="22">
        <v>11</v>
      </c>
      <c r="O23" s="22">
        <v>12</v>
      </c>
      <c r="P23" s="22"/>
      <c r="Q23" s="26"/>
      <c r="R23" s="22"/>
      <c r="T23" s="22"/>
    </row>
    <row r="24" spans="1:20">
      <c r="A24" s="22" t="s">
        <v>22</v>
      </c>
      <c r="B24" s="22" t="s">
        <v>23</v>
      </c>
      <c r="C24" s="143">
        <v>90</v>
      </c>
      <c r="D24" s="22">
        <f>'1 день'!D40</f>
        <v>29.26</v>
      </c>
      <c r="E24" s="22">
        <f>'2 день(меню №1)'!D36</f>
        <v>31.520000000000003</v>
      </c>
      <c r="F24" s="71">
        <f>'3 день'!D38</f>
        <v>30.3</v>
      </c>
      <c r="G24" s="22">
        <f>'4 день (меню №1) '!D38</f>
        <v>30.080000000000002</v>
      </c>
      <c r="H24" s="22">
        <f>'5 день'!D39</f>
        <v>28.020000000000003</v>
      </c>
      <c r="I24" s="22">
        <f>'6 день (меню №1)'!D34</f>
        <v>28.02</v>
      </c>
      <c r="J24" s="22">
        <f>'7 день'!D36</f>
        <v>29.790000000000003</v>
      </c>
      <c r="K24" s="22">
        <f>'8 день (меню №1) '!D36</f>
        <v>31.43</v>
      </c>
      <c r="L24" s="22">
        <f>'9  день '!D38</f>
        <v>33.25</v>
      </c>
      <c r="M24" s="22">
        <f>'10  день '!D37</f>
        <v>32.419999999999995</v>
      </c>
      <c r="N24" s="22">
        <f>'11 день'!D36</f>
        <v>31.790000000000003</v>
      </c>
      <c r="O24" s="22">
        <f>'12 день'!D36</f>
        <v>32.74</v>
      </c>
      <c r="P24" s="22">
        <f t="shared" ref="P24:P27" si="6">O24+N24+M24+L24+K24+J24+I24+H24+G24+F24+E24+D24</f>
        <v>368.62</v>
      </c>
      <c r="Q24" s="22">
        <f t="shared" ref="Q24" si="7">P24/Q22</f>
        <v>30.718333333333334</v>
      </c>
      <c r="R24" s="478">
        <f>P24/12</f>
        <v>30.718333333333334</v>
      </c>
      <c r="T24" s="71">
        <f>R24*100/C24</f>
        <v>34.131481481481487</v>
      </c>
    </row>
    <row r="25" spans="1:20">
      <c r="A25" s="22" t="s">
        <v>24</v>
      </c>
      <c r="B25" s="22" t="s">
        <v>23</v>
      </c>
      <c r="C25" s="143">
        <v>92</v>
      </c>
      <c r="D25" s="22">
        <f>'1 день'!E40</f>
        <v>29.86</v>
      </c>
      <c r="E25" s="22">
        <f>'2 день(меню №1)'!E36</f>
        <v>32.340000000000003</v>
      </c>
      <c r="F25" s="71">
        <f>'3 день'!E38</f>
        <v>29.939999999999998</v>
      </c>
      <c r="G25" s="22">
        <f>'4 день (меню №1) '!E38</f>
        <v>32.17</v>
      </c>
      <c r="H25" s="22">
        <f>'5 день'!E39</f>
        <v>30.119999999999997</v>
      </c>
      <c r="I25" s="22">
        <f>'6 день (меню №1)'!E34</f>
        <v>30.38</v>
      </c>
      <c r="J25" s="22">
        <f>'7 день'!E36</f>
        <v>29.79</v>
      </c>
      <c r="K25" s="22">
        <f>'8 день (меню №1) '!E36</f>
        <v>32.989999999999995</v>
      </c>
      <c r="L25" s="22">
        <f>'9  день '!E38</f>
        <v>32.790000000000006</v>
      </c>
      <c r="M25" s="22">
        <f>'10  день '!E37</f>
        <v>31.460000000000004</v>
      </c>
      <c r="N25" s="22">
        <f>'11 день'!E36</f>
        <v>28.88</v>
      </c>
      <c r="O25" s="22">
        <f>'12 день'!E36</f>
        <v>33.119999999999997</v>
      </c>
      <c r="P25" s="22">
        <f t="shared" si="6"/>
        <v>373.84000000000003</v>
      </c>
      <c r="Q25" s="22">
        <f>P25/Q22</f>
        <v>31.153333333333336</v>
      </c>
      <c r="R25" s="478">
        <f t="shared" ref="R25:R27" si="8">P25/12</f>
        <v>31.153333333333336</v>
      </c>
      <c r="T25" s="71">
        <f t="shared" ref="T25:T27" si="9">R25*100/C25</f>
        <v>33.862318840579711</v>
      </c>
    </row>
    <row r="26" spans="1:20">
      <c r="A26" s="22" t="s">
        <v>25</v>
      </c>
      <c r="B26" s="22" t="s">
        <v>23</v>
      </c>
      <c r="C26" s="143">
        <v>383</v>
      </c>
      <c r="D26" s="22">
        <f>'1 день'!F40</f>
        <v>120.28999999999999</v>
      </c>
      <c r="E26" s="22">
        <f>'2 день(меню №1)'!F36</f>
        <v>120.44</v>
      </c>
      <c r="F26" s="71">
        <f>'3 день'!F38</f>
        <v>149.78</v>
      </c>
      <c r="G26" s="22">
        <f>'4 день (меню №1) '!F38</f>
        <v>133.6</v>
      </c>
      <c r="H26" s="22">
        <f>'5 день'!F39</f>
        <v>113.74</v>
      </c>
      <c r="I26" s="22">
        <f>'6 день (меню №1)'!F34</f>
        <v>111.9</v>
      </c>
      <c r="J26" s="22">
        <f>'7 день'!F36</f>
        <v>120.02</v>
      </c>
      <c r="K26" s="22">
        <f>'8 день (меню №1) '!F36</f>
        <v>120.54999999999998</v>
      </c>
      <c r="L26" s="22">
        <f>'9  день '!F38</f>
        <v>129.18</v>
      </c>
      <c r="M26" s="22">
        <f>'10  день '!F37</f>
        <v>125.60000000000001</v>
      </c>
      <c r="N26" s="22">
        <f>'11 день'!F36</f>
        <v>120.91999999999999</v>
      </c>
      <c r="O26" s="22">
        <f>'12 день'!F36</f>
        <v>119.13999999999999</v>
      </c>
      <c r="P26" s="22">
        <f t="shared" si="6"/>
        <v>1485.1599999999999</v>
      </c>
      <c r="Q26" s="22">
        <f>P26/Q22</f>
        <v>123.76333333333332</v>
      </c>
      <c r="R26" s="478">
        <f t="shared" si="8"/>
        <v>123.76333333333332</v>
      </c>
      <c r="T26" s="71">
        <f t="shared" si="9"/>
        <v>32.314186248912094</v>
      </c>
    </row>
    <row r="27" spans="1:20" ht="15.75" thickBot="1">
      <c r="A27" s="22" t="s">
        <v>7</v>
      </c>
      <c r="B27" s="22" t="s">
        <v>26</v>
      </c>
      <c r="C27" s="145">
        <v>2720</v>
      </c>
      <c r="D27" s="22">
        <f>'1 день'!G40</f>
        <v>866.94</v>
      </c>
      <c r="E27" s="22">
        <f>'2 день(меню №1)'!G36</f>
        <v>898.89999999999986</v>
      </c>
      <c r="F27" s="71">
        <f>'3 день'!G38</f>
        <v>989.78</v>
      </c>
      <c r="G27" s="22">
        <f>'4 день (меню №1) '!G38</f>
        <v>944.25</v>
      </c>
      <c r="H27" s="22">
        <f>'5 день'!G39</f>
        <v>838.12</v>
      </c>
      <c r="I27" s="22">
        <f>'6 день (меню №1)'!G34</f>
        <v>833.09999999999991</v>
      </c>
      <c r="J27" s="22">
        <f>'7 день'!G36</f>
        <v>867.34999999999991</v>
      </c>
      <c r="K27" s="22">
        <f>'8 день (меню №1) '!G36</f>
        <v>904.82999999999993</v>
      </c>
      <c r="L27" s="22">
        <f>'9  день '!G38</f>
        <v>944.82999999999993</v>
      </c>
      <c r="M27" s="22">
        <f>'10  день '!G37</f>
        <v>915.22</v>
      </c>
      <c r="N27" s="22">
        <f>'11 день'!G36</f>
        <v>870.76</v>
      </c>
      <c r="O27" s="22">
        <f>'12 день'!G36</f>
        <v>802.04</v>
      </c>
      <c r="P27" s="22">
        <f t="shared" si="6"/>
        <v>10676.12</v>
      </c>
      <c r="Q27" s="22">
        <f>P27/Q22</f>
        <v>889.67666666666673</v>
      </c>
      <c r="R27" s="478">
        <f t="shared" si="8"/>
        <v>889.67666666666673</v>
      </c>
      <c r="T27" s="71">
        <f t="shared" si="9"/>
        <v>32.708700980392159</v>
      </c>
    </row>
    <row r="30" spans="1:20" ht="15.75" thickBot="1"/>
    <row r="31" spans="1:20" ht="15.75" thickBot="1">
      <c r="A31" s="522" t="s">
        <v>51</v>
      </c>
      <c r="B31" s="529"/>
      <c r="C31" s="529"/>
      <c r="D31" s="529"/>
      <c r="E31" s="529"/>
      <c r="F31" s="530"/>
    </row>
    <row r="32" spans="1:20" ht="15.75" thickBot="1">
      <c r="A32" s="121" t="s">
        <v>22</v>
      </c>
      <c r="B32" s="6">
        <v>90</v>
      </c>
      <c r="C32" s="103" t="s">
        <v>59</v>
      </c>
      <c r="D32" s="479" t="s">
        <v>75</v>
      </c>
      <c r="E32" s="106" t="s">
        <v>71</v>
      </c>
      <c r="F32" s="5"/>
    </row>
    <row r="33" spans="1:6" ht="15.75" thickBot="1">
      <c r="A33" s="121" t="s">
        <v>24</v>
      </c>
      <c r="B33" s="6">
        <v>92</v>
      </c>
      <c r="C33" s="103" t="s">
        <v>60</v>
      </c>
      <c r="D33" s="479" t="s">
        <v>76</v>
      </c>
      <c r="E33" s="106" t="s">
        <v>72</v>
      </c>
      <c r="F33" s="5"/>
    </row>
    <row r="34" spans="1:6" ht="15.75" thickBot="1">
      <c r="A34" s="121" t="s">
        <v>6</v>
      </c>
      <c r="B34" s="6">
        <v>383</v>
      </c>
      <c r="C34" s="103" t="s">
        <v>61</v>
      </c>
      <c r="D34" s="479" t="s">
        <v>77</v>
      </c>
      <c r="E34" s="106" t="s">
        <v>74</v>
      </c>
      <c r="F34" s="5"/>
    </row>
    <row r="35" spans="1:6" ht="15.75" thickBot="1">
      <c r="A35" s="121" t="s">
        <v>52</v>
      </c>
      <c r="B35" s="6">
        <v>2713</v>
      </c>
      <c r="C35" s="103" t="s">
        <v>62</v>
      </c>
      <c r="D35" s="479" t="s">
        <v>93</v>
      </c>
      <c r="E35" s="106" t="s">
        <v>73</v>
      </c>
      <c r="F35" s="5"/>
    </row>
    <row r="36" spans="1:6" ht="15.75" thickBot="1">
      <c r="A36" s="74" t="s">
        <v>53</v>
      </c>
      <c r="B36" s="3">
        <v>70</v>
      </c>
      <c r="C36" s="100"/>
      <c r="D36" s="480"/>
      <c r="E36" s="482"/>
      <c r="F36" s="31"/>
    </row>
    <row r="37" spans="1:6" ht="15.75" thickBot="1">
      <c r="C37" s="103" t="s">
        <v>90</v>
      </c>
      <c r="D37" s="472" t="s">
        <v>91</v>
      </c>
      <c r="E37" s="106" t="s">
        <v>92</v>
      </c>
    </row>
  </sheetData>
  <mergeCells count="4">
    <mergeCell ref="A1:R1"/>
    <mergeCell ref="A10:R10"/>
    <mergeCell ref="A19:R19"/>
    <mergeCell ref="A31:F31"/>
  </mergeCells>
  <pageMargins left="0.59055118110236227" right="0" top="0.59055118110236227" bottom="0.35433070866141736" header="0.11811023622047245" footer="0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M690"/>
  <sheetViews>
    <sheetView topLeftCell="A6" zoomScale="60" zoomScaleNormal="60" workbookViewId="0">
      <pane xSplit="2" ySplit="19" topLeftCell="D25" activePane="bottomRight" state="frozen"/>
      <selection activeCell="A6" sqref="A6"/>
      <selection pane="topRight" activeCell="C6" sqref="C6"/>
      <selection pane="bottomLeft" activeCell="A25" sqref="A25"/>
      <selection pane="bottomRight" activeCell="Q24" sqref="Q24"/>
    </sheetView>
  </sheetViews>
  <sheetFormatPr defaultRowHeight="12.75"/>
  <cols>
    <col min="1" max="1" width="71.5703125" style="229" customWidth="1"/>
    <col min="2" max="2" width="18.42578125" style="229" customWidth="1"/>
    <col min="3" max="3" width="10.28515625" style="229" hidden="1" customWidth="1"/>
    <col min="4" max="4" width="3.140625" style="229" customWidth="1"/>
    <col min="5" max="5" width="11.5703125" style="229" customWidth="1"/>
    <col min="6" max="8" width="11.85546875" style="229" customWidth="1"/>
    <col min="9" max="9" width="11.85546875" style="229" bestFit="1" customWidth="1"/>
    <col min="10" max="17" width="11.85546875" style="229" customWidth="1"/>
    <col min="18" max="18" width="3.42578125" style="229" customWidth="1"/>
    <col min="19" max="23" width="11.85546875" style="229" hidden="1" customWidth="1"/>
    <col min="24" max="24" width="13.42578125" style="229" customWidth="1"/>
    <col min="25" max="25" width="25.7109375" style="229" customWidth="1"/>
    <col min="26" max="26" width="21.5703125" style="229" customWidth="1"/>
    <col min="27" max="27" width="27" style="229" customWidth="1"/>
    <col min="28" max="29" width="8" style="229" customWidth="1"/>
    <col min="30" max="30" width="10.42578125" style="229" customWidth="1"/>
    <col min="31" max="31" width="9" style="229" customWidth="1"/>
    <col min="32" max="45" width="6.7109375" style="229" customWidth="1"/>
    <col min="46" max="46" width="10.140625" style="229" customWidth="1"/>
    <col min="47" max="47" width="9" style="229" customWidth="1"/>
    <col min="48" max="48" width="10.140625" style="229" customWidth="1"/>
    <col min="49" max="49" width="9.42578125" style="229" customWidth="1"/>
    <col min="50" max="50" width="12.7109375" style="229" customWidth="1"/>
    <col min="51" max="256" width="9.140625" style="229"/>
    <col min="257" max="257" width="71.5703125" style="229" customWidth="1"/>
    <col min="258" max="258" width="18.42578125" style="229" customWidth="1"/>
    <col min="259" max="259" width="0" style="229" hidden="1" customWidth="1"/>
    <col min="260" max="260" width="3.140625" style="229" customWidth="1"/>
    <col min="261" max="261" width="11.5703125" style="229" customWidth="1"/>
    <col min="262" max="264" width="11.85546875" style="229" customWidth="1"/>
    <col min="265" max="265" width="11.85546875" style="229" bestFit="1" customWidth="1"/>
    <col min="266" max="273" width="11.85546875" style="229" customWidth="1"/>
    <col min="274" max="274" width="8.7109375" style="229" customWidth="1"/>
    <col min="275" max="279" width="0" style="229" hidden="1" customWidth="1"/>
    <col min="280" max="280" width="13.42578125" style="229" customWidth="1"/>
    <col min="281" max="281" width="25.7109375" style="229" customWidth="1"/>
    <col min="282" max="282" width="21.5703125" style="229" customWidth="1"/>
    <col min="283" max="283" width="27" style="229" customWidth="1"/>
    <col min="284" max="285" width="8" style="229" customWidth="1"/>
    <col min="286" max="286" width="10.42578125" style="229" customWidth="1"/>
    <col min="287" max="287" width="9" style="229" customWidth="1"/>
    <col min="288" max="301" width="6.7109375" style="229" customWidth="1"/>
    <col min="302" max="302" width="10.140625" style="229" customWidth="1"/>
    <col min="303" max="303" width="9" style="229" customWidth="1"/>
    <col min="304" max="304" width="10.140625" style="229" customWidth="1"/>
    <col min="305" max="305" width="9.42578125" style="229" customWidth="1"/>
    <col min="306" max="306" width="12.7109375" style="229" customWidth="1"/>
    <col min="307" max="512" width="9.140625" style="229"/>
    <col min="513" max="513" width="71.5703125" style="229" customWidth="1"/>
    <col min="514" max="514" width="18.42578125" style="229" customWidth="1"/>
    <col min="515" max="515" width="0" style="229" hidden="1" customWidth="1"/>
    <col min="516" max="516" width="3.140625" style="229" customWidth="1"/>
    <col min="517" max="517" width="11.5703125" style="229" customWidth="1"/>
    <col min="518" max="520" width="11.85546875" style="229" customWidth="1"/>
    <col min="521" max="521" width="11.85546875" style="229" bestFit="1" customWidth="1"/>
    <col min="522" max="529" width="11.85546875" style="229" customWidth="1"/>
    <col min="530" max="530" width="8.7109375" style="229" customWidth="1"/>
    <col min="531" max="535" width="0" style="229" hidden="1" customWidth="1"/>
    <col min="536" max="536" width="13.42578125" style="229" customWidth="1"/>
    <col min="537" max="537" width="25.7109375" style="229" customWidth="1"/>
    <col min="538" max="538" width="21.5703125" style="229" customWidth="1"/>
    <col min="539" max="539" width="27" style="229" customWidth="1"/>
    <col min="540" max="541" width="8" style="229" customWidth="1"/>
    <col min="542" max="542" width="10.42578125" style="229" customWidth="1"/>
    <col min="543" max="543" width="9" style="229" customWidth="1"/>
    <col min="544" max="557" width="6.7109375" style="229" customWidth="1"/>
    <col min="558" max="558" width="10.140625" style="229" customWidth="1"/>
    <col min="559" max="559" width="9" style="229" customWidth="1"/>
    <col min="560" max="560" width="10.140625" style="229" customWidth="1"/>
    <col min="561" max="561" width="9.42578125" style="229" customWidth="1"/>
    <col min="562" max="562" width="12.7109375" style="229" customWidth="1"/>
    <col min="563" max="768" width="9.140625" style="229"/>
    <col min="769" max="769" width="71.5703125" style="229" customWidth="1"/>
    <col min="770" max="770" width="18.42578125" style="229" customWidth="1"/>
    <col min="771" max="771" width="0" style="229" hidden="1" customWidth="1"/>
    <col min="772" max="772" width="3.140625" style="229" customWidth="1"/>
    <col min="773" max="773" width="11.5703125" style="229" customWidth="1"/>
    <col min="774" max="776" width="11.85546875" style="229" customWidth="1"/>
    <col min="777" max="777" width="11.85546875" style="229" bestFit="1" customWidth="1"/>
    <col min="778" max="785" width="11.85546875" style="229" customWidth="1"/>
    <col min="786" max="786" width="8.7109375" style="229" customWidth="1"/>
    <col min="787" max="791" width="0" style="229" hidden="1" customWidth="1"/>
    <col min="792" max="792" width="13.42578125" style="229" customWidth="1"/>
    <col min="793" max="793" width="25.7109375" style="229" customWidth="1"/>
    <col min="794" max="794" width="21.5703125" style="229" customWidth="1"/>
    <col min="795" max="795" width="27" style="229" customWidth="1"/>
    <col min="796" max="797" width="8" style="229" customWidth="1"/>
    <col min="798" max="798" width="10.42578125" style="229" customWidth="1"/>
    <col min="799" max="799" width="9" style="229" customWidth="1"/>
    <col min="800" max="813" width="6.7109375" style="229" customWidth="1"/>
    <col min="814" max="814" width="10.140625" style="229" customWidth="1"/>
    <col min="815" max="815" width="9" style="229" customWidth="1"/>
    <col min="816" max="816" width="10.140625" style="229" customWidth="1"/>
    <col min="817" max="817" width="9.42578125" style="229" customWidth="1"/>
    <col min="818" max="818" width="12.7109375" style="229" customWidth="1"/>
    <col min="819" max="1024" width="9.140625" style="229"/>
    <col min="1025" max="1025" width="71.5703125" style="229" customWidth="1"/>
    <col min="1026" max="1026" width="18.42578125" style="229" customWidth="1"/>
    <col min="1027" max="1027" width="0" style="229" hidden="1" customWidth="1"/>
    <col min="1028" max="1028" width="3.140625" style="229" customWidth="1"/>
    <col min="1029" max="1029" width="11.5703125" style="229" customWidth="1"/>
    <col min="1030" max="1032" width="11.85546875" style="229" customWidth="1"/>
    <col min="1033" max="1033" width="11.85546875" style="229" bestFit="1" customWidth="1"/>
    <col min="1034" max="1041" width="11.85546875" style="229" customWidth="1"/>
    <col min="1042" max="1042" width="8.7109375" style="229" customWidth="1"/>
    <col min="1043" max="1047" width="0" style="229" hidden="1" customWidth="1"/>
    <col min="1048" max="1048" width="13.42578125" style="229" customWidth="1"/>
    <col min="1049" max="1049" width="25.7109375" style="229" customWidth="1"/>
    <col min="1050" max="1050" width="21.5703125" style="229" customWidth="1"/>
    <col min="1051" max="1051" width="27" style="229" customWidth="1"/>
    <col min="1052" max="1053" width="8" style="229" customWidth="1"/>
    <col min="1054" max="1054" width="10.42578125" style="229" customWidth="1"/>
    <col min="1055" max="1055" width="9" style="229" customWidth="1"/>
    <col min="1056" max="1069" width="6.7109375" style="229" customWidth="1"/>
    <col min="1070" max="1070" width="10.140625" style="229" customWidth="1"/>
    <col min="1071" max="1071" width="9" style="229" customWidth="1"/>
    <col min="1072" max="1072" width="10.140625" style="229" customWidth="1"/>
    <col min="1073" max="1073" width="9.42578125" style="229" customWidth="1"/>
    <col min="1074" max="1074" width="12.7109375" style="229" customWidth="1"/>
    <col min="1075" max="1280" width="9.140625" style="229"/>
    <col min="1281" max="1281" width="71.5703125" style="229" customWidth="1"/>
    <col min="1282" max="1282" width="18.42578125" style="229" customWidth="1"/>
    <col min="1283" max="1283" width="0" style="229" hidden="1" customWidth="1"/>
    <col min="1284" max="1284" width="3.140625" style="229" customWidth="1"/>
    <col min="1285" max="1285" width="11.5703125" style="229" customWidth="1"/>
    <col min="1286" max="1288" width="11.85546875" style="229" customWidth="1"/>
    <col min="1289" max="1289" width="11.85546875" style="229" bestFit="1" customWidth="1"/>
    <col min="1290" max="1297" width="11.85546875" style="229" customWidth="1"/>
    <col min="1298" max="1298" width="8.7109375" style="229" customWidth="1"/>
    <col min="1299" max="1303" width="0" style="229" hidden="1" customWidth="1"/>
    <col min="1304" max="1304" width="13.42578125" style="229" customWidth="1"/>
    <col min="1305" max="1305" width="25.7109375" style="229" customWidth="1"/>
    <col min="1306" max="1306" width="21.5703125" style="229" customWidth="1"/>
    <col min="1307" max="1307" width="27" style="229" customWidth="1"/>
    <col min="1308" max="1309" width="8" style="229" customWidth="1"/>
    <col min="1310" max="1310" width="10.42578125" style="229" customWidth="1"/>
    <col min="1311" max="1311" width="9" style="229" customWidth="1"/>
    <col min="1312" max="1325" width="6.7109375" style="229" customWidth="1"/>
    <col min="1326" max="1326" width="10.140625" style="229" customWidth="1"/>
    <col min="1327" max="1327" width="9" style="229" customWidth="1"/>
    <col min="1328" max="1328" width="10.140625" style="229" customWidth="1"/>
    <col min="1329" max="1329" width="9.42578125" style="229" customWidth="1"/>
    <col min="1330" max="1330" width="12.7109375" style="229" customWidth="1"/>
    <col min="1331" max="1536" width="9.140625" style="229"/>
    <col min="1537" max="1537" width="71.5703125" style="229" customWidth="1"/>
    <col min="1538" max="1538" width="18.42578125" style="229" customWidth="1"/>
    <col min="1539" max="1539" width="0" style="229" hidden="1" customWidth="1"/>
    <col min="1540" max="1540" width="3.140625" style="229" customWidth="1"/>
    <col min="1541" max="1541" width="11.5703125" style="229" customWidth="1"/>
    <col min="1542" max="1544" width="11.85546875" style="229" customWidth="1"/>
    <col min="1545" max="1545" width="11.85546875" style="229" bestFit="1" customWidth="1"/>
    <col min="1546" max="1553" width="11.85546875" style="229" customWidth="1"/>
    <col min="1554" max="1554" width="8.7109375" style="229" customWidth="1"/>
    <col min="1555" max="1559" width="0" style="229" hidden="1" customWidth="1"/>
    <col min="1560" max="1560" width="13.42578125" style="229" customWidth="1"/>
    <col min="1561" max="1561" width="25.7109375" style="229" customWidth="1"/>
    <col min="1562" max="1562" width="21.5703125" style="229" customWidth="1"/>
    <col min="1563" max="1563" width="27" style="229" customWidth="1"/>
    <col min="1564" max="1565" width="8" style="229" customWidth="1"/>
    <col min="1566" max="1566" width="10.42578125" style="229" customWidth="1"/>
    <col min="1567" max="1567" width="9" style="229" customWidth="1"/>
    <col min="1568" max="1581" width="6.7109375" style="229" customWidth="1"/>
    <col min="1582" max="1582" width="10.140625" style="229" customWidth="1"/>
    <col min="1583" max="1583" width="9" style="229" customWidth="1"/>
    <col min="1584" max="1584" width="10.140625" style="229" customWidth="1"/>
    <col min="1585" max="1585" width="9.42578125" style="229" customWidth="1"/>
    <col min="1586" max="1586" width="12.7109375" style="229" customWidth="1"/>
    <col min="1587" max="1792" width="9.140625" style="229"/>
    <col min="1793" max="1793" width="71.5703125" style="229" customWidth="1"/>
    <col min="1794" max="1794" width="18.42578125" style="229" customWidth="1"/>
    <col min="1795" max="1795" width="0" style="229" hidden="1" customWidth="1"/>
    <col min="1796" max="1796" width="3.140625" style="229" customWidth="1"/>
    <col min="1797" max="1797" width="11.5703125" style="229" customWidth="1"/>
    <col min="1798" max="1800" width="11.85546875" style="229" customWidth="1"/>
    <col min="1801" max="1801" width="11.85546875" style="229" bestFit="1" customWidth="1"/>
    <col min="1802" max="1809" width="11.85546875" style="229" customWidth="1"/>
    <col min="1810" max="1810" width="8.7109375" style="229" customWidth="1"/>
    <col min="1811" max="1815" width="0" style="229" hidden="1" customWidth="1"/>
    <col min="1816" max="1816" width="13.42578125" style="229" customWidth="1"/>
    <col min="1817" max="1817" width="25.7109375" style="229" customWidth="1"/>
    <col min="1818" max="1818" width="21.5703125" style="229" customWidth="1"/>
    <col min="1819" max="1819" width="27" style="229" customWidth="1"/>
    <col min="1820" max="1821" width="8" style="229" customWidth="1"/>
    <col min="1822" max="1822" width="10.42578125" style="229" customWidth="1"/>
    <col min="1823" max="1823" width="9" style="229" customWidth="1"/>
    <col min="1824" max="1837" width="6.7109375" style="229" customWidth="1"/>
    <col min="1838" max="1838" width="10.140625" style="229" customWidth="1"/>
    <col min="1839" max="1839" width="9" style="229" customWidth="1"/>
    <col min="1840" max="1840" width="10.140625" style="229" customWidth="1"/>
    <col min="1841" max="1841" width="9.42578125" style="229" customWidth="1"/>
    <col min="1842" max="1842" width="12.7109375" style="229" customWidth="1"/>
    <col min="1843" max="2048" width="9.140625" style="229"/>
    <col min="2049" max="2049" width="71.5703125" style="229" customWidth="1"/>
    <col min="2050" max="2050" width="18.42578125" style="229" customWidth="1"/>
    <col min="2051" max="2051" width="0" style="229" hidden="1" customWidth="1"/>
    <col min="2052" max="2052" width="3.140625" style="229" customWidth="1"/>
    <col min="2053" max="2053" width="11.5703125" style="229" customWidth="1"/>
    <col min="2054" max="2056" width="11.85546875" style="229" customWidth="1"/>
    <col min="2057" max="2057" width="11.85546875" style="229" bestFit="1" customWidth="1"/>
    <col min="2058" max="2065" width="11.85546875" style="229" customWidth="1"/>
    <col min="2066" max="2066" width="8.7109375" style="229" customWidth="1"/>
    <col min="2067" max="2071" width="0" style="229" hidden="1" customWidth="1"/>
    <col min="2072" max="2072" width="13.42578125" style="229" customWidth="1"/>
    <col min="2073" max="2073" width="25.7109375" style="229" customWidth="1"/>
    <col min="2074" max="2074" width="21.5703125" style="229" customWidth="1"/>
    <col min="2075" max="2075" width="27" style="229" customWidth="1"/>
    <col min="2076" max="2077" width="8" style="229" customWidth="1"/>
    <col min="2078" max="2078" width="10.42578125" style="229" customWidth="1"/>
    <col min="2079" max="2079" width="9" style="229" customWidth="1"/>
    <col min="2080" max="2093" width="6.7109375" style="229" customWidth="1"/>
    <col min="2094" max="2094" width="10.140625" style="229" customWidth="1"/>
    <col min="2095" max="2095" width="9" style="229" customWidth="1"/>
    <col min="2096" max="2096" width="10.140625" style="229" customWidth="1"/>
    <col min="2097" max="2097" width="9.42578125" style="229" customWidth="1"/>
    <col min="2098" max="2098" width="12.7109375" style="229" customWidth="1"/>
    <col min="2099" max="2304" width="9.140625" style="229"/>
    <col min="2305" max="2305" width="71.5703125" style="229" customWidth="1"/>
    <col min="2306" max="2306" width="18.42578125" style="229" customWidth="1"/>
    <col min="2307" max="2307" width="0" style="229" hidden="1" customWidth="1"/>
    <col min="2308" max="2308" width="3.140625" style="229" customWidth="1"/>
    <col min="2309" max="2309" width="11.5703125" style="229" customWidth="1"/>
    <col min="2310" max="2312" width="11.85546875" style="229" customWidth="1"/>
    <col min="2313" max="2313" width="11.85546875" style="229" bestFit="1" customWidth="1"/>
    <col min="2314" max="2321" width="11.85546875" style="229" customWidth="1"/>
    <col min="2322" max="2322" width="8.7109375" style="229" customWidth="1"/>
    <col min="2323" max="2327" width="0" style="229" hidden="1" customWidth="1"/>
    <col min="2328" max="2328" width="13.42578125" style="229" customWidth="1"/>
    <col min="2329" max="2329" width="25.7109375" style="229" customWidth="1"/>
    <col min="2330" max="2330" width="21.5703125" style="229" customWidth="1"/>
    <col min="2331" max="2331" width="27" style="229" customWidth="1"/>
    <col min="2332" max="2333" width="8" style="229" customWidth="1"/>
    <col min="2334" max="2334" width="10.42578125" style="229" customWidth="1"/>
    <col min="2335" max="2335" width="9" style="229" customWidth="1"/>
    <col min="2336" max="2349" width="6.7109375" style="229" customWidth="1"/>
    <col min="2350" max="2350" width="10.140625" style="229" customWidth="1"/>
    <col min="2351" max="2351" width="9" style="229" customWidth="1"/>
    <col min="2352" max="2352" width="10.140625" style="229" customWidth="1"/>
    <col min="2353" max="2353" width="9.42578125" style="229" customWidth="1"/>
    <col min="2354" max="2354" width="12.7109375" style="229" customWidth="1"/>
    <col min="2355" max="2560" width="9.140625" style="229"/>
    <col min="2561" max="2561" width="71.5703125" style="229" customWidth="1"/>
    <col min="2562" max="2562" width="18.42578125" style="229" customWidth="1"/>
    <col min="2563" max="2563" width="0" style="229" hidden="1" customWidth="1"/>
    <col min="2564" max="2564" width="3.140625" style="229" customWidth="1"/>
    <col min="2565" max="2565" width="11.5703125" style="229" customWidth="1"/>
    <col min="2566" max="2568" width="11.85546875" style="229" customWidth="1"/>
    <col min="2569" max="2569" width="11.85546875" style="229" bestFit="1" customWidth="1"/>
    <col min="2570" max="2577" width="11.85546875" style="229" customWidth="1"/>
    <col min="2578" max="2578" width="8.7109375" style="229" customWidth="1"/>
    <col min="2579" max="2583" width="0" style="229" hidden="1" customWidth="1"/>
    <col min="2584" max="2584" width="13.42578125" style="229" customWidth="1"/>
    <col min="2585" max="2585" width="25.7109375" style="229" customWidth="1"/>
    <col min="2586" max="2586" width="21.5703125" style="229" customWidth="1"/>
    <col min="2587" max="2587" width="27" style="229" customWidth="1"/>
    <col min="2588" max="2589" width="8" style="229" customWidth="1"/>
    <col min="2590" max="2590" width="10.42578125" style="229" customWidth="1"/>
    <col min="2591" max="2591" width="9" style="229" customWidth="1"/>
    <col min="2592" max="2605" width="6.7109375" style="229" customWidth="1"/>
    <col min="2606" max="2606" width="10.140625" style="229" customWidth="1"/>
    <col min="2607" max="2607" width="9" style="229" customWidth="1"/>
    <col min="2608" max="2608" width="10.140625" style="229" customWidth="1"/>
    <col min="2609" max="2609" width="9.42578125" style="229" customWidth="1"/>
    <col min="2610" max="2610" width="12.7109375" style="229" customWidth="1"/>
    <col min="2611" max="2816" width="9.140625" style="229"/>
    <col min="2817" max="2817" width="71.5703125" style="229" customWidth="1"/>
    <col min="2818" max="2818" width="18.42578125" style="229" customWidth="1"/>
    <col min="2819" max="2819" width="0" style="229" hidden="1" customWidth="1"/>
    <col min="2820" max="2820" width="3.140625" style="229" customWidth="1"/>
    <col min="2821" max="2821" width="11.5703125" style="229" customWidth="1"/>
    <col min="2822" max="2824" width="11.85546875" style="229" customWidth="1"/>
    <col min="2825" max="2825" width="11.85546875" style="229" bestFit="1" customWidth="1"/>
    <col min="2826" max="2833" width="11.85546875" style="229" customWidth="1"/>
    <col min="2834" max="2834" width="8.7109375" style="229" customWidth="1"/>
    <col min="2835" max="2839" width="0" style="229" hidden="1" customWidth="1"/>
    <col min="2840" max="2840" width="13.42578125" style="229" customWidth="1"/>
    <col min="2841" max="2841" width="25.7109375" style="229" customWidth="1"/>
    <col min="2842" max="2842" width="21.5703125" style="229" customWidth="1"/>
    <col min="2843" max="2843" width="27" style="229" customWidth="1"/>
    <col min="2844" max="2845" width="8" style="229" customWidth="1"/>
    <col min="2846" max="2846" width="10.42578125" style="229" customWidth="1"/>
    <col min="2847" max="2847" width="9" style="229" customWidth="1"/>
    <col min="2848" max="2861" width="6.7109375" style="229" customWidth="1"/>
    <col min="2862" max="2862" width="10.140625" style="229" customWidth="1"/>
    <col min="2863" max="2863" width="9" style="229" customWidth="1"/>
    <col min="2864" max="2864" width="10.140625" style="229" customWidth="1"/>
    <col min="2865" max="2865" width="9.42578125" style="229" customWidth="1"/>
    <col min="2866" max="2866" width="12.7109375" style="229" customWidth="1"/>
    <col min="2867" max="3072" width="9.140625" style="229"/>
    <col min="3073" max="3073" width="71.5703125" style="229" customWidth="1"/>
    <col min="3074" max="3074" width="18.42578125" style="229" customWidth="1"/>
    <col min="3075" max="3075" width="0" style="229" hidden="1" customWidth="1"/>
    <col min="3076" max="3076" width="3.140625" style="229" customWidth="1"/>
    <col min="3077" max="3077" width="11.5703125" style="229" customWidth="1"/>
    <col min="3078" max="3080" width="11.85546875" style="229" customWidth="1"/>
    <col min="3081" max="3081" width="11.85546875" style="229" bestFit="1" customWidth="1"/>
    <col min="3082" max="3089" width="11.85546875" style="229" customWidth="1"/>
    <col min="3090" max="3090" width="8.7109375" style="229" customWidth="1"/>
    <col min="3091" max="3095" width="0" style="229" hidden="1" customWidth="1"/>
    <col min="3096" max="3096" width="13.42578125" style="229" customWidth="1"/>
    <col min="3097" max="3097" width="25.7109375" style="229" customWidth="1"/>
    <col min="3098" max="3098" width="21.5703125" style="229" customWidth="1"/>
    <col min="3099" max="3099" width="27" style="229" customWidth="1"/>
    <col min="3100" max="3101" width="8" style="229" customWidth="1"/>
    <col min="3102" max="3102" width="10.42578125" style="229" customWidth="1"/>
    <col min="3103" max="3103" width="9" style="229" customWidth="1"/>
    <col min="3104" max="3117" width="6.7109375" style="229" customWidth="1"/>
    <col min="3118" max="3118" width="10.140625" style="229" customWidth="1"/>
    <col min="3119" max="3119" width="9" style="229" customWidth="1"/>
    <col min="3120" max="3120" width="10.140625" style="229" customWidth="1"/>
    <col min="3121" max="3121" width="9.42578125" style="229" customWidth="1"/>
    <col min="3122" max="3122" width="12.7109375" style="229" customWidth="1"/>
    <col min="3123" max="3328" width="9.140625" style="229"/>
    <col min="3329" max="3329" width="71.5703125" style="229" customWidth="1"/>
    <col min="3330" max="3330" width="18.42578125" style="229" customWidth="1"/>
    <col min="3331" max="3331" width="0" style="229" hidden="1" customWidth="1"/>
    <col min="3332" max="3332" width="3.140625" style="229" customWidth="1"/>
    <col min="3333" max="3333" width="11.5703125" style="229" customWidth="1"/>
    <col min="3334" max="3336" width="11.85546875" style="229" customWidth="1"/>
    <col min="3337" max="3337" width="11.85546875" style="229" bestFit="1" customWidth="1"/>
    <col min="3338" max="3345" width="11.85546875" style="229" customWidth="1"/>
    <col min="3346" max="3346" width="8.7109375" style="229" customWidth="1"/>
    <col min="3347" max="3351" width="0" style="229" hidden="1" customWidth="1"/>
    <col min="3352" max="3352" width="13.42578125" style="229" customWidth="1"/>
    <col min="3353" max="3353" width="25.7109375" style="229" customWidth="1"/>
    <col min="3354" max="3354" width="21.5703125" style="229" customWidth="1"/>
    <col min="3355" max="3355" width="27" style="229" customWidth="1"/>
    <col min="3356" max="3357" width="8" style="229" customWidth="1"/>
    <col min="3358" max="3358" width="10.42578125" style="229" customWidth="1"/>
    <col min="3359" max="3359" width="9" style="229" customWidth="1"/>
    <col min="3360" max="3373" width="6.7109375" style="229" customWidth="1"/>
    <col min="3374" max="3374" width="10.140625" style="229" customWidth="1"/>
    <col min="3375" max="3375" width="9" style="229" customWidth="1"/>
    <col min="3376" max="3376" width="10.140625" style="229" customWidth="1"/>
    <col min="3377" max="3377" width="9.42578125" style="229" customWidth="1"/>
    <col min="3378" max="3378" width="12.7109375" style="229" customWidth="1"/>
    <col min="3379" max="3584" width="9.140625" style="229"/>
    <col min="3585" max="3585" width="71.5703125" style="229" customWidth="1"/>
    <col min="3586" max="3586" width="18.42578125" style="229" customWidth="1"/>
    <col min="3587" max="3587" width="0" style="229" hidden="1" customWidth="1"/>
    <col min="3588" max="3588" width="3.140625" style="229" customWidth="1"/>
    <col min="3589" max="3589" width="11.5703125" style="229" customWidth="1"/>
    <col min="3590" max="3592" width="11.85546875" style="229" customWidth="1"/>
    <col min="3593" max="3593" width="11.85546875" style="229" bestFit="1" customWidth="1"/>
    <col min="3594" max="3601" width="11.85546875" style="229" customWidth="1"/>
    <col min="3602" max="3602" width="8.7109375" style="229" customWidth="1"/>
    <col min="3603" max="3607" width="0" style="229" hidden="1" customWidth="1"/>
    <col min="3608" max="3608" width="13.42578125" style="229" customWidth="1"/>
    <col min="3609" max="3609" width="25.7109375" style="229" customWidth="1"/>
    <col min="3610" max="3610" width="21.5703125" style="229" customWidth="1"/>
    <col min="3611" max="3611" width="27" style="229" customWidth="1"/>
    <col min="3612" max="3613" width="8" style="229" customWidth="1"/>
    <col min="3614" max="3614" width="10.42578125" style="229" customWidth="1"/>
    <col min="3615" max="3615" width="9" style="229" customWidth="1"/>
    <col min="3616" max="3629" width="6.7109375" style="229" customWidth="1"/>
    <col min="3630" max="3630" width="10.140625" style="229" customWidth="1"/>
    <col min="3631" max="3631" width="9" style="229" customWidth="1"/>
    <col min="3632" max="3632" width="10.140625" style="229" customWidth="1"/>
    <col min="3633" max="3633" width="9.42578125" style="229" customWidth="1"/>
    <col min="3634" max="3634" width="12.7109375" style="229" customWidth="1"/>
    <col min="3635" max="3840" width="9.140625" style="229"/>
    <col min="3841" max="3841" width="71.5703125" style="229" customWidth="1"/>
    <col min="3842" max="3842" width="18.42578125" style="229" customWidth="1"/>
    <col min="3843" max="3843" width="0" style="229" hidden="1" customWidth="1"/>
    <col min="3844" max="3844" width="3.140625" style="229" customWidth="1"/>
    <col min="3845" max="3845" width="11.5703125" style="229" customWidth="1"/>
    <col min="3846" max="3848" width="11.85546875" style="229" customWidth="1"/>
    <col min="3849" max="3849" width="11.85546875" style="229" bestFit="1" customWidth="1"/>
    <col min="3850" max="3857" width="11.85546875" style="229" customWidth="1"/>
    <col min="3858" max="3858" width="8.7109375" style="229" customWidth="1"/>
    <col min="3859" max="3863" width="0" style="229" hidden="1" customWidth="1"/>
    <col min="3864" max="3864" width="13.42578125" style="229" customWidth="1"/>
    <col min="3865" max="3865" width="25.7109375" style="229" customWidth="1"/>
    <col min="3866" max="3866" width="21.5703125" style="229" customWidth="1"/>
    <col min="3867" max="3867" width="27" style="229" customWidth="1"/>
    <col min="3868" max="3869" width="8" style="229" customWidth="1"/>
    <col min="3870" max="3870" width="10.42578125" style="229" customWidth="1"/>
    <col min="3871" max="3871" width="9" style="229" customWidth="1"/>
    <col min="3872" max="3885" width="6.7109375" style="229" customWidth="1"/>
    <col min="3886" max="3886" width="10.140625" style="229" customWidth="1"/>
    <col min="3887" max="3887" width="9" style="229" customWidth="1"/>
    <col min="3888" max="3888" width="10.140625" style="229" customWidth="1"/>
    <col min="3889" max="3889" width="9.42578125" style="229" customWidth="1"/>
    <col min="3890" max="3890" width="12.7109375" style="229" customWidth="1"/>
    <col min="3891" max="4096" width="9.140625" style="229"/>
    <col min="4097" max="4097" width="71.5703125" style="229" customWidth="1"/>
    <col min="4098" max="4098" width="18.42578125" style="229" customWidth="1"/>
    <col min="4099" max="4099" width="0" style="229" hidden="1" customWidth="1"/>
    <col min="4100" max="4100" width="3.140625" style="229" customWidth="1"/>
    <col min="4101" max="4101" width="11.5703125" style="229" customWidth="1"/>
    <col min="4102" max="4104" width="11.85546875" style="229" customWidth="1"/>
    <col min="4105" max="4105" width="11.85546875" style="229" bestFit="1" customWidth="1"/>
    <col min="4106" max="4113" width="11.85546875" style="229" customWidth="1"/>
    <col min="4114" max="4114" width="8.7109375" style="229" customWidth="1"/>
    <col min="4115" max="4119" width="0" style="229" hidden="1" customWidth="1"/>
    <col min="4120" max="4120" width="13.42578125" style="229" customWidth="1"/>
    <col min="4121" max="4121" width="25.7109375" style="229" customWidth="1"/>
    <col min="4122" max="4122" width="21.5703125" style="229" customWidth="1"/>
    <col min="4123" max="4123" width="27" style="229" customWidth="1"/>
    <col min="4124" max="4125" width="8" style="229" customWidth="1"/>
    <col min="4126" max="4126" width="10.42578125" style="229" customWidth="1"/>
    <col min="4127" max="4127" width="9" style="229" customWidth="1"/>
    <col min="4128" max="4141" width="6.7109375" style="229" customWidth="1"/>
    <col min="4142" max="4142" width="10.140625" style="229" customWidth="1"/>
    <col min="4143" max="4143" width="9" style="229" customWidth="1"/>
    <col min="4144" max="4144" width="10.140625" style="229" customWidth="1"/>
    <col min="4145" max="4145" width="9.42578125" style="229" customWidth="1"/>
    <col min="4146" max="4146" width="12.7109375" style="229" customWidth="1"/>
    <col min="4147" max="4352" width="9.140625" style="229"/>
    <col min="4353" max="4353" width="71.5703125" style="229" customWidth="1"/>
    <col min="4354" max="4354" width="18.42578125" style="229" customWidth="1"/>
    <col min="4355" max="4355" width="0" style="229" hidden="1" customWidth="1"/>
    <col min="4356" max="4356" width="3.140625" style="229" customWidth="1"/>
    <col min="4357" max="4357" width="11.5703125" style="229" customWidth="1"/>
    <col min="4358" max="4360" width="11.85546875" style="229" customWidth="1"/>
    <col min="4361" max="4361" width="11.85546875" style="229" bestFit="1" customWidth="1"/>
    <col min="4362" max="4369" width="11.85546875" style="229" customWidth="1"/>
    <col min="4370" max="4370" width="8.7109375" style="229" customWidth="1"/>
    <col min="4371" max="4375" width="0" style="229" hidden="1" customWidth="1"/>
    <col min="4376" max="4376" width="13.42578125" style="229" customWidth="1"/>
    <col min="4377" max="4377" width="25.7109375" style="229" customWidth="1"/>
    <col min="4378" max="4378" width="21.5703125" style="229" customWidth="1"/>
    <col min="4379" max="4379" width="27" style="229" customWidth="1"/>
    <col min="4380" max="4381" width="8" style="229" customWidth="1"/>
    <col min="4382" max="4382" width="10.42578125" style="229" customWidth="1"/>
    <col min="4383" max="4383" width="9" style="229" customWidth="1"/>
    <col min="4384" max="4397" width="6.7109375" style="229" customWidth="1"/>
    <col min="4398" max="4398" width="10.140625" style="229" customWidth="1"/>
    <col min="4399" max="4399" width="9" style="229" customWidth="1"/>
    <col min="4400" max="4400" width="10.140625" style="229" customWidth="1"/>
    <col min="4401" max="4401" width="9.42578125" style="229" customWidth="1"/>
    <col min="4402" max="4402" width="12.7109375" style="229" customWidth="1"/>
    <col min="4403" max="4608" width="9.140625" style="229"/>
    <col min="4609" max="4609" width="71.5703125" style="229" customWidth="1"/>
    <col min="4610" max="4610" width="18.42578125" style="229" customWidth="1"/>
    <col min="4611" max="4611" width="0" style="229" hidden="1" customWidth="1"/>
    <col min="4612" max="4612" width="3.140625" style="229" customWidth="1"/>
    <col min="4613" max="4613" width="11.5703125" style="229" customWidth="1"/>
    <col min="4614" max="4616" width="11.85546875" style="229" customWidth="1"/>
    <col min="4617" max="4617" width="11.85546875" style="229" bestFit="1" customWidth="1"/>
    <col min="4618" max="4625" width="11.85546875" style="229" customWidth="1"/>
    <col min="4626" max="4626" width="8.7109375" style="229" customWidth="1"/>
    <col min="4627" max="4631" width="0" style="229" hidden="1" customWidth="1"/>
    <col min="4632" max="4632" width="13.42578125" style="229" customWidth="1"/>
    <col min="4633" max="4633" width="25.7109375" style="229" customWidth="1"/>
    <col min="4634" max="4634" width="21.5703125" style="229" customWidth="1"/>
    <col min="4635" max="4635" width="27" style="229" customWidth="1"/>
    <col min="4636" max="4637" width="8" style="229" customWidth="1"/>
    <col min="4638" max="4638" width="10.42578125" style="229" customWidth="1"/>
    <col min="4639" max="4639" width="9" style="229" customWidth="1"/>
    <col min="4640" max="4653" width="6.7109375" style="229" customWidth="1"/>
    <col min="4654" max="4654" width="10.140625" style="229" customWidth="1"/>
    <col min="4655" max="4655" width="9" style="229" customWidth="1"/>
    <col min="4656" max="4656" width="10.140625" style="229" customWidth="1"/>
    <col min="4657" max="4657" width="9.42578125" style="229" customWidth="1"/>
    <col min="4658" max="4658" width="12.7109375" style="229" customWidth="1"/>
    <col min="4659" max="4864" width="9.140625" style="229"/>
    <col min="4865" max="4865" width="71.5703125" style="229" customWidth="1"/>
    <col min="4866" max="4866" width="18.42578125" style="229" customWidth="1"/>
    <col min="4867" max="4867" width="0" style="229" hidden="1" customWidth="1"/>
    <col min="4868" max="4868" width="3.140625" style="229" customWidth="1"/>
    <col min="4869" max="4869" width="11.5703125" style="229" customWidth="1"/>
    <col min="4870" max="4872" width="11.85546875" style="229" customWidth="1"/>
    <col min="4873" max="4873" width="11.85546875" style="229" bestFit="1" customWidth="1"/>
    <col min="4874" max="4881" width="11.85546875" style="229" customWidth="1"/>
    <col min="4882" max="4882" width="8.7109375" style="229" customWidth="1"/>
    <col min="4883" max="4887" width="0" style="229" hidden="1" customWidth="1"/>
    <col min="4888" max="4888" width="13.42578125" style="229" customWidth="1"/>
    <col min="4889" max="4889" width="25.7109375" style="229" customWidth="1"/>
    <col min="4890" max="4890" width="21.5703125" style="229" customWidth="1"/>
    <col min="4891" max="4891" width="27" style="229" customWidth="1"/>
    <col min="4892" max="4893" width="8" style="229" customWidth="1"/>
    <col min="4894" max="4894" width="10.42578125" style="229" customWidth="1"/>
    <col min="4895" max="4895" width="9" style="229" customWidth="1"/>
    <col min="4896" max="4909" width="6.7109375" style="229" customWidth="1"/>
    <col min="4910" max="4910" width="10.140625" style="229" customWidth="1"/>
    <col min="4911" max="4911" width="9" style="229" customWidth="1"/>
    <col min="4912" max="4912" width="10.140625" style="229" customWidth="1"/>
    <col min="4913" max="4913" width="9.42578125" style="229" customWidth="1"/>
    <col min="4914" max="4914" width="12.7109375" style="229" customWidth="1"/>
    <col min="4915" max="5120" width="9.140625" style="229"/>
    <col min="5121" max="5121" width="71.5703125" style="229" customWidth="1"/>
    <col min="5122" max="5122" width="18.42578125" style="229" customWidth="1"/>
    <col min="5123" max="5123" width="0" style="229" hidden="1" customWidth="1"/>
    <col min="5124" max="5124" width="3.140625" style="229" customWidth="1"/>
    <col min="5125" max="5125" width="11.5703125" style="229" customWidth="1"/>
    <col min="5126" max="5128" width="11.85546875" style="229" customWidth="1"/>
    <col min="5129" max="5129" width="11.85546875" style="229" bestFit="1" customWidth="1"/>
    <col min="5130" max="5137" width="11.85546875" style="229" customWidth="1"/>
    <col min="5138" max="5138" width="8.7109375" style="229" customWidth="1"/>
    <col min="5139" max="5143" width="0" style="229" hidden="1" customWidth="1"/>
    <col min="5144" max="5144" width="13.42578125" style="229" customWidth="1"/>
    <col min="5145" max="5145" width="25.7109375" style="229" customWidth="1"/>
    <col min="5146" max="5146" width="21.5703125" style="229" customWidth="1"/>
    <col min="5147" max="5147" width="27" style="229" customWidth="1"/>
    <col min="5148" max="5149" width="8" style="229" customWidth="1"/>
    <col min="5150" max="5150" width="10.42578125" style="229" customWidth="1"/>
    <col min="5151" max="5151" width="9" style="229" customWidth="1"/>
    <col min="5152" max="5165" width="6.7109375" style="229" customWidth="1"/>
    <col min="5166" max="5166" width="10.140625" style="229" customWidth="1"/>
    <col min="5167" max="5167" width="9" style="229" customWidth="1"/>
    <col min="5168" max="5168" width="10.140625" style="229" customWidth="1"/>
    <col min="5169" max="5169" width="9.42578125" style="229" customWidth="1"/>
    <col min="5170" max="5170" width="12.7109375" style="229" customWidth="1"/>
    <col min="5171" max="5376" width="9.140625" style="229"/>
    <col min="5377" max="5377" width="71.5703125" style="229" customWidth="1"/>
    <col min="5378" max="5378" width="18.42578125" style="229" customWidth="1"/>
    <col min="5379" max="5379" width="0" style="229" hidden="1" customWidth="1"/>
    <col min="5380" max="5380" width="3.140625" style="229" customWidth="1"/>
    <col min="5381" max="5381" width="11.5703125" style="229" customWidth="1"/>
    <col min="5382" max="5384" width="11.85546875" style="229" customWidth="1"/>
    <col min="5385" max="5385" width="11.85546875" style="229" bestFit="1" customWidth="1"/>
    <col min="5386" max="5393" width="11.85546875" style="229" customWidth="1"/>
    <col min="5394" max="5394" width="8.7109375" style="229" customWidth="1"/>
    <col min="5395" max="5399" width="0" style="229" hidden="1" customWidth="1"/>
    <col min="5400" max="5400" width="13.42578125" style="229" customWidth="1"/>
    <col min="5401" max="5401" width="25.7109375" style="229" customWidth="1"/>
    <col min="5402" max="5402" width="21.5703125" style="229" customWidth="1"/>
    <col min="5403" max="5403" width="27" style="229" customWidth="1"/>
    <col min="5404" max="5405" width="8" style="229" customWidth="1"/>
    <col min="5406" max="5406" width="10.42578125" style="229" customWidth="1"/>
    <col min="5407" max="5407" width="9" style="229" customWidth="1"/>
    <col min="5408" max="5421" width="6.7109375" style="229" customWidth="1"/>
    <col min="5422" max="5422" width="10.140625" style="229" customWidth="1"/>
    <col min="5423" max="5423" width="9" style="229" customWidth="1"/>
    <col min="5424" max="5424" width="10.140625" style="229" customWidth="1"/>
    <col min="5425" max="5425" width="9.42578125" style="229" customWidth="1"/>
    <col min="5426" max="5426" width="12.7109375" style="229" customWidth="1"/>
    <col min="5427" max="5632" width="9.140625" style="229"/>
    <col min="5633" max="5633" width="71.5703125" style="229" customWidth="1"/>
    <col min="5634" max="5634" width="18.42578125" style="229" customWidth="1"/>
    <col min="5635" max="5635" width="0" style="229" hidden="1" customWidth="1"/>
    <col min="5636" max="5636" width="3.140625" style="229" customWidth="1"/>
    <col min="5637" max="5637" width="11.5703125" style="229" customWidth="1"/>
    <col min="5638" max="5640" width="11.85546875" style="229" customWidth="1"/>
    <col min="5641" max="5641" width="11.85546875" style="229" bestFit="1" customWidth="1"/>
    <col min="5642" max="5649" width="11.85546875" style="229" customWidth="1"/>
    <col min="5650" max="5650" width="8.7109375" style="229" customWidth="1"/>
    <col min="5651" max="5655" width="0" style="229" hidden="1" customWidth="1"/>
    <col min="5656" max="5656" width="13.42578125" style="229" customWidth="1"/>
    <col min="5657" max="5657" width="25.7109375" style="229" customWidth="1"/>
    <col min="5658" max="5658" width="21.5703125" style="229" customWidth="1"/>
    <col min="5659" max="5659" width="27" style="229" customWidth="1"/>
    <col min="5660" max="5661" width="8" style="229" customWidth="1"/>
    <col min="5662" max="5662" width="10.42578125" style="229" customWidth="1"/>
    <col min="5663" max="5663" width="9" style="229" customWidth="1"/>
    <col min="5664" max="5677" width="6.7109375" style="229" customWidth="1"/>
    <col min="5678" max="5678" width="10.140625" style="229" customWidth="1"/>
    <col min="5679" max="5679" width="9" style="229" customWidth="1"/>
    <col min="5680" max="5680" width="10.140625" style="229" customWidth="1"/>
    <col min="5681" max="5681" width="9.42578125" style="229" customWidth="1"/>
    <col min="5682" max="5682" width="12.7109375" style="229" customWidth="1"/>
    <col min="5683" max="5888" width="9.140625" style="229"/>
    <col min="5889" max="5889" width="71.5703125" style="229" customWidth="1"/>
    <col min="5890" max="5890" width="18.42578125" style="229" customWidth="1"/>
    <col min="5891" max="5891" width="0" style="229" hidden="1" customWidth="1"/>
    <col min="5892" max="5892" width="3.140625" style="229" customWidth="1"/>
    <col min="5893" max="5893" width="11.5703125" style="229" customWidth="1"/>
    <col min="5894" max="5896" width="11.85546875" style="229" customWidth="1"/>
    <col min="5897" max="5897" width="11.85546875" style="229" bestFit="1" customWidth="1"/>
    <col min="5898" max="5905" width="11.85546875" style="229" customWidth="1"/>
    <col min="5906" max="5906" width="8.7109375" style="229" customWidth="1"/>
    <col min="5907" max="5911" width="0" style="229" hidden="1" customWidth="1"/>
    <col min="5912" max="5912" width="13.42578125" style="229" customWidth="1"/>
    <col min="5913" max="5913" width="25.7109375" style="229" customWidth="1"/>
    <col min="5914" max="5914" width="21.5703125" style="229" customWidth="1"/>
    <col min="5915" max="5915" width="27" style="229" customWidth="1"/>
    <col min="5916" max="5917" width="8" style="229" customWidth="1"/>
    <col min="5918" max="5918" width="10.42578125" style="229" customWidth="1"/>
    <col min="5919" max="5919" width="9" style="229" customWidth="1"/>
    <col min="5920" max="5933" width="6.7109375" style="229" customWidth="1"/>
    <col min="5934" max="5934" width="10.140625" style="229" customWidth="1"/>
    <col min="5935" max="5935" width="9" style="229" customWidth="1"/>
    <col min="5936" max="5936" width="10.140625" style="229" customWidth="1"/>
    <col min="5937" max="5937" width="9.42578125" style="229" customWidth="1"/>
    <col min="5938" max="5938" width="12.7109375" style="229" customWidth="1"/>
    <col min="5939" max="6144" width="9.140625" style="229"/>
    <col min="6145" max="6145" width="71.5703125" style="229" customWidth="1"/>
    <col min="6146" max="6146" width="18.42578125" style="229" customWidth="1"/>
    <col min="6147" max="6147" width="0" style="229" hidden="1" customWidth="1"/>
    <col min="6148" max="6148" width="3.140625" style="229" customWidth="1"/>
    <col min="6149" max="6149" width="11.5703125" style="229" customWidth="1"/>
    <col min="6150" max="6152" width="11.85546875" style="229" customWidth="1"/>
    <col min="6153" max="6153" width="11.85546875" style="229" bestFit="1" customWidth="1"/>
    <col min="6154" max="6161" width="11.85546875" style="229" customWidth="1"/>
    <col min="6162" max="6162" width="8.7109375" style="229" customWidth="1"/>
    <col min="6163" max="6167" width="0" style="229" hidden="1" customWidth="1"/>
    <col min="6168" max="6168" width="13.42578125" style="229" customWidth="1"/>
    <col min="6169" max="6169" width="25.7109375" style="229" customWidth="1"/>
    <col min="6170" max="6170" width="21.5703125" style="229" customWidth="1"/>
    <col min="6171" max="6171" width="27" style="229" customWidth="1"/>
    <col min="6172" max="6173" width="8" style="229" customWidth="1"/>
    <col min="6174" max="6174" width="10.42578125" style="229" customWidth="1"/>
    <col min="6175" max="6175" width="9" style="229" customWidth="1"/>
    <col min="6176" max="6189" width="6.7109375" style="229" customWidth="1"/>
    <col min="6190" max="6190" width="10.140625" style="229" customWidth="1"/>
    <col min="6191" max="6191" width="9" style="229" customWidth="1"/>
    <col min="6192" max="6192" width="10.140625" style="229" customWidth="1"/>
    <col min="6193" max="6193" width="9.42578125" style="229" customWidth="1"/>
    <col min="6194" max="6194" width="12.7109375" style="229" customWidth="1"/>
    <col min="6195" max="6400" width="9.140625" style="229"/>
    <col min="6401" max="6401" width="71.5703125" style="229" customWidth="1"/>
    <col min="6402" max="6402" width="18.42578125" style="229" customWidth="1"/>
    <col min="6403" max="6403" width="0" style="229" hidden="1" customWidth="1"/>
    <col min="6404" max="6404" width="3.140625" style="229" customWidth="1"/>
    <col min="6405" max="6405" width="11.5703125" style="229" customWidth="1"/>
    <col min="6406" max="6408" width="11.85546875" style="229" customWidth="1"/>
    <col min="6409" max="6409" width="11.85546875" style="229" bestFit="1" customWidth="1"/>
    <col min="6410" max="6417" width="11.85546875" style="229" customWidth="1"/>
    <col min="6418" max="6418" width="8.7109375" style="229" customWidth="1"/>
    <col min="6419" max="6423" width="0" style="229" hidden="1" customWidth="1"/>
    <col min="6424" max="6424" width="13.42578125" style="229" customWidth="1"/>
    <col min="6425" max="6425" width="25.7109375" style="229" customWidth="1"/>
    <col min="6426" max="6426" width="21.5703125" style="229" customWidth="1"/>
    <col min="6427" max="6427" width="27" style="229" customWidth="1"/>
    <col min="6428" max="6429" width="8" style="229" customWidth="1"/>
    <col min="6430" max="6430" width="10.42578125" style="229" customWidth="1"/>
    <col min="6431" max="6431" width="9" style="229" customWidth="1"/>
    <col min="6432" max="6445" width="6.7109375" style="229" customWidth="1"/>
    <col min="6446" max="6446" width="10.140625" style="229" customWidth="1"/>
    <col min="6447" max="6447" width="9" style="229" customWidth="1"/>
    <col min="6448" max="6448" width="10.140625" style="229" customWidth="1"/>
    <col min="6449" max="6449" width="9.42578125" style="229" customWidth="1"/>
    <col min="6450" max="6450" width="12.7109375" style="229" customWidth="1"/>
    <col min="6451" max="6656" width="9.140625" style="229"/>
    <col min="6657" max="6657" width="71.5703125" style="229" customWidth="1"/>
    <col min="6658" max="6658" width="18.42578125" style="229" customWidth="1"/>
    <col min="6659" max="6659" width="0" style="229" hidden="1" customWidth="1"/>
    <col min="6660" max="6660" width="3.140625" style="229" customWidth="1"/>
    <col min="6661" max="6661" width="11.5703125" style="229" customWidth="1"/>
    <col min="6662" max="6664" width="11.85546875" style="229" customWidth="1"/>
    <col min="6665" max="6665" width="11.85546875" style="229" bestFit="1" customWidth="1"/>
    <col min="6666" max="6673" width="11.85546875" style="229" customWidth="1"/>
    <col min="6674" max="6674" width="8.7109375" style="229" customWidth="1"/>
    <col min="6675" max="6679" width="0" style="229" hidden="1" customWidth="1"/>
    <col min="6680" max="6680" width="13.42578125" style="229" customWidth="1"/>
    <col min="6681" max="6681" width="25.7109375" style="229" customWidth="1"/>
    <col min="6682" max="6682" width="21.5703125" style="229" customWidth="1"/>
    <col min="6683" max="6683" width="27" style="229" customWidth="1"/>
    <col min="6684" max="6685" width="8" style="229" customWidth="1"/>
    <col min="6686" max="6686" width="10.42578125" style="229" customWidth="1"/>
    <col min="6687" max="6687" width="9" style="229" customWidth="1"/>
    <col min="6688" max="6701" width="6.7109375" style="229" customWidth="1"/>
    <col min="6702" max="6702" width="10.140625" style="229" customWidth="1"/>
    <col min="6703" max="6703" width="9" style="229" customWidth="1"/>
    <col min="6704" max="6704" width="10.140625" style="229" customWidth="1"/>
    <col min="6705" max="6705" width="9.42578125" style="229" customWidth="1"/>
    <col min="6706" max="6706" width="12.7109375" style="229" customWidth="1"/>
    <col min="6707" max="6912" width="9.140625" style="229"/>
    <col min="6913" max="6913" width="71.5703125" style="229" customWidth="1"/>
    <col min="6914" max="6914" width="18.42578125" style="229" customWidth="1"/>
    <col min="6915" max="6915" width="0" style="229" hidden="1" customWidth="1"/>
    <col min="6916" max="6916" width="3.140625" style="229" customWidth="1"/>
    <col min="6917" max="6917" width="11.5703125" style="229" customWidth="1"/>
    <col min="6918" max="6920" width="11.85546875" style="229" customWidth="1"/>
    <col min="6921" max="6921" width="11.85546875" style="229" bestFit="1" customWidth="1"/>
    <col min="6922" max="6929" width="11.85546875" style="229" customWidth="1"/>
    <col min="6930" max="6930" width="8.7109375" style="229" customWidth="1"/>
    <col min="6931" max="6935" width="0" style="229" hidden="1" customWidth="1"/>
    <col min="6936" max="6936" width="13.42578125" style="229" customWidth="1"/>
    <col min="6937" max="6937" width="25.7109375" style="229" customWidth="1"/>
    <col min="6938" max="6938" width="21.5703125" style="229" customWidth="1"/>
    <col min="6939" max="6939" width="27" style="229" customWidth="1"/>
    <col min="6940" max="6941" width="8" style="229" customWidth="1"/>
    <col min="6942" max="6942" width="10.42578125" style="229" customWidth="1"/>
    <col min="6943" max="6943" width="9" style="229" customWidth="1"/>
    <col min="6944" max="6957" width="6.7109375" style="229" customWidth="1"/>
    <col min="6958" max="6958" width="10.140625" style="229" customWidth="1"/>
    <col min="6959" max="6959" width="9" style="229" customWidth="1"/>
    <col min="6960" max="6960" width="10.140625" style="229" customWidth="1"/>
    <col min="6961" max="6961" width="9.42578125" style="229" customWidth="1"/>
    <col min="6962" max="6962" width="12.7109375" style="229" customWidth="1"/>
    <col min="6963" max="7168" width="9.140625" style="229"/>
    <col min="7169" max="7169" width="71.5703125" style="229" customWidth="1"/>
    <col min="7170" max="7170" width="18.42578125" style="229" customWidth="1"/>
    <col min="7171" max="7171" width="0" style="229" hidden="1" customWidth="1"/>
    <col min="7172" max="7172" width="3.140625" style="229" customWidth="1"/>
    <col min="7173" max="7173" width="11.5703125" style="229" customWidth="1"/>
    <col min="7174" max="7176" width="11.85546875" style="229" customWidth="1"/>
    <col min="7177" max="7177" width="11.85546875" style="229" bestFit="1" customWidth="1"/>
    <col min="7178" max="7185" width="11.85546875" style="229" customWidth="1"/>
    <col min="7186" max="7186" width="8.7109375" style="229" customWidth="1"/>
    <col min="7187" max="7191" width="0" style="229" hidden="1" customWidth="1"/>
    <col min="7192" max="7192" width="13.42578125" style="229" customWidth="1"/>
    <col min="7193" max="7193" width="25.7109375" style="229" customWidth="1"/>
    <col min="7194" max="7194" width="21.5703125" style="229" customWidth="1"/>
    <col min="7195" max="7195" width="27" style="229" customWidth="1"/>
    <col min="7196" max="7197" width="8" style="229" customWidth="1"/>
    <col min="7198" max="7198" width="10.42578125" style="229" customWidth="1"/>
    <col min="7199" max="7199" width="9" style="229" customWidth="1"/>
    <col min="7200" max="7213" width="6.7109375" style="229" customWidth="1"/>
    <col min="7214" max="7214" width="10.140625" style="229" customWidth="1"/>
    <col min="7215" max="7215" width="9" style="229" customWidth="1"/>
    <col min="7216" max="7216" width="10.140625" style="229" customWidth="1"/>
    <col min="7217" max="7217" width="9.42578125" style="229" customWidth="1"/>
    <col min="7218" max="7218" width="12.7109375" style="229" customWidth="1"/>
    <col min="7219" max="7424" width="9.140625" style="229"/>
    <col min="7425" max="7425" width="71.5703125" style="229" customWidth="1"/>
    <col min="7426" max="7426" width="18.42578125" style="229" customWidth="1"/>
    <col min="7427" max="7427" width="0" style="229" hidden="1" customWidth="1"/>
    <col min="7428" max="7428" width="3.140625" style="229" customWidth="1"/>
    <col min="7429" max="7429" width="11.5703125" style="229" customWidth="1"/>
    <col min="7430" max="7432" width="11.85546875" style="229" customWidth="1"/>
    <col min="7433" max="7433" width="11.85546875" style="229" bestFit="1" customWidth="1"/>
    <col min="7434" max="7441" width="11.85546875" style="229" customWidth="1"/>
    <col min="7442" max="7442" width="8.7109375" style="229" customWidth="1"/>
    <col min="7443" max="7447" width="0" style="229" hidden="1" customWidth="1"/>
    <col min="7448" max="7448" width="13.42578125" style="229" customWidth="1"/>
    <col min="7449" max="7449" width="25.7109375" style="229" customWidth="1"/>
    <col min="7450" max="7450" width="21.5703125" style="229" customWidth="1"/>
    <col min="7451" max="7451" width="27" style="229" customWidth="1"/>
    <col min="7452" max="7453" width="8" style="229" customWidth="1"/>
    <col min="7454" max="7454" width="10.42578125" style="229" customWidth="1"/>
    <col min="7455" max="7455" width="9" style="229" customWidth="1"/>
    <col min="7456" max="7469" width="6.7109375" style="229" customWidth="1"/>
    <col min="7470" max="7470" width="10.140625" style="229" customWidth="1"/>
    <col min="7471" max="7471" width="9" style="229" customWidth="1"/>
    <col min="7472" max="7472" width="10.140625" style="229" customWidth="1"/>
    <col min="7473" max="7473" width="9.42578125" style="229" customWidth="1"/>
    <col min="7474" max="7474" width="12.7109375" style="229" customWidth="1"/>
    <col min="7475" max="7680" width="9.140625" style="229"/>
    <col min="7681" max="7681" width="71.5703125" style="229" customWidth="1"/>
    <col min="7682" max="7682" width="18.42578125" style="229" customWidth="1"/>
    <col min="7683" max="7683" width="0" style="229" hidden="1" customWidth="1"/>
    <col min="7684" max="7684" width="3.140625" style="229" customWidth="1"/>
    <col min="7685" max="7685" width="11.5703125" style="229" customWidth="1"/>
    <col min="7686" max="7688" width="11.85546875" style="229" customWidth="1"/>
    <col min="7689" max="7689" width="11.85546875" style="229" bestFit="1" customWidth="1"/>
    <col min="7690" max="7697" width="11.85546875" style="229" customWidth="1"/>
    <col min="7698" max="7698" width="8.7109375" style="229" customWidth="1"/>
    <col min="7699" max="7703" width="0" style="229" hidden="1" customWidth="1"/>
    <col min="7704" max="7704" width="13.42578125" style="229" customWidth="1"/>
    <col min="7705" max="7705" width="25.7109375" style="229" customWidth="1"/>
    <col min="7706" max="7706" width="21.5703125" style="229" customWidth="1"/>
    <col min="7707" max="7707" width="27" style="229" customWidth="1"/>
    <col min="7708" max="7709" width="8" style="229" customWidth="1"/>
    <col min="7710" max="7710" width="10.42578125" style="229" customWidth="1"/>
    <col min="7711" max="7711" width="9" style="229" customWidth="1"/>
    <col min="7712" max="7725" width="6.7109375" style="229" customWidth="1"/>
    <col min="7726" max="7726" width="10.140625" style="229" customWidth="1"/>
    <col min="7727" max="7727" width="9" style="229" customWidth="1"/>
    <col min="7728" max="7728" width="10.140625" style="229" customWidth="1"/>
    <col min="7729" max="7729" width="9.42578125" style="229" customWidth="1"/>
    <col min="7730" max="7730" width="12.7109375" style="229" customWidth="1"/>
    <col min="7731" max="7936" width="9.140625" style="229"/>
    <col min="7937" max="7937" width="71.5703125" style="229" customWidth="1"/>
    <col min="7938" max="7938" width="18.42578125" style="229" customWidth="1"/>
    <col min="7939" max="7939" width="0" style="229" hidden="1" customWidth="1"/>
    <col min="7940" max="7940" width="3.140625" style="229" customWidth="1"/>
    <col min="7941" max="7941" width="11.5703125" style="229" customWidth="1"/>
    <col min="7942" max="7944" width="11.85546875" style="229" customWidth="1"/>
    <col min="7945" max="7945" width="11.85546875" style="229" bestFit="1" customWidth="1"/>
    <col min="7946" max="7953" width="11.85546875" style="229" customWidth="1"/>
    <col min="7954" max="7954" width="8.7109375" style="229" customWidth="1"/>
    <col min="7955" max="7959" width="0" style="229" hidden="1" customWidth="1"/>
    <col min="7960" max="7960" width="13.42578125" style="229" customWidth="1"/>
    <col min="7961" max="7961" width="25.7109375" style="229" customWidth="1"/>
    <col min="7962" max="7962" width="21.5703125" style="229" customWidth="1"/>
    <col min="7963" max="7963" width="27" style="229" customWidth="1"/>
    <col min="7964" max="7965" width="8" style="229" customWidth="1"/>
    <col min="7966" max="7966" width="10.42578125" style="229" customWidth="1"/>
    <col min="7967" max="7967" width="9" style="229" customWidth="1"/>
    <col min="7968" max="7981" width="6.7109375" style="229" customWidth="1"/>
    <col min="7982" max="7982" width="10.140625" style="229" customWidth="1"/>
    <col min="7983" max="7983" width="9" style="229" customWidth="1"/>
    <col min="7984" max="7984" width="10.140625" style="229" customWidth="1"/>
    <col min="7985" max="7985" width="9.42578125" style="229" customWidth="1"/>
    <col min="7986" max="7986" width="12.7109375" style="229" customWidth="1"/>
    <col min="7987" max="8192" width="9.140625" style="229"/>
    <col min="8193" max="8193" width="71.5703125" style="229" customWidth="1"/>
    <col min="8194" max="8194" width="18.42578125" style="229" customWidth="1"/>
    <col min="8195" max="8195" width="0" style="229" hidden="1" customWidth="1"/>
    <col min="8196" max="8196" width="3.140625" style="229" customWidth="1"/>
    <col min="8197" max="8197" width="11.5703125" style="229" customWidth="1"/>
    <col min="8198" max="8200" width="11.85546875" style="229" customWidth="1"/>
    <col min="8201" max="8201" width="11.85546875" style="229" bestFit="1" customWidth="1"/>
    <col min="8202" max="8209" width="11.85546875" style="229" customWidth="1"/>
    <col min="8210" max="8210" width="8.7109375" style="229" customWidth="1"/>
    <col min="8211" max="8215" width="0" style="229" hidden="1" customWidth="1"/>
    <col min="8216" max="8216" width="13.42578125" style="229" customWidth="1"/>
    <col min="8217" max="8217" width="25.7109375" style="229" customWidth="1"/>
    <col min="8218" max="8218" width="21.5703125" style="229" customWidth="1"/>
    <col min="8219" max="8219" width="27" style="229" customWidth="1"/>
    <col min="8220" max="8221" width="8" style="229" customWidth="1"/>
    <col min="8222" max="8222" width="10.42578125" style="229" customWidth="1"/>
    <col min="8223" max="8223" width="9" style="229" customWidth="1"/>
    <col min="8224" max="8237" width="6.7109375" style="229" customWidth="1"/>
    <col min="8238" max="8238" width="10.140625" style="229" customWidth="1"/>
    <col min="8239" max="8239" width="9" style="229" customWidth="1"/>
    <col min="8240" max="8240" width="10.140625" style="229" customWidth="1"/>
    <col min="8241" max="8241" width="9.42578125" style="229" customWidth="1"/>
    <col min="8242" max="8242" width="12.7109375" style="229" customWidth="1"/>
    <col min="8243" max="8448" width="9.140625" style="229"/>
    <col min="8449" max="8449" width="71.5703125" style="229" customWidth="1"/>
    <col min="8450" max="8450" width="18.42578125" style="229" customWidth="1"/>
    <col min="8451" max="8451" width="0" style="229" hidden="1" customWidth="1"/>
    <col min="8452" max="8452" width="3.140625" style="229" customWidth="1"/>
    <col min="8453" max="8453" width="11.5703125" style="229" customWidth="1"/>
    <col min="8454" max="8456" width="11.85546875" style="229" customWidth="1"/>
    <col min="8457" max="8457" width="11.85546875" style="229" bestFit="1" customWidth="1"/>
    <col min="8458" max="8465" width="11.85546875" style="229" customWidth="1"/>
    <col min="8466" max="8466" width="8.7109375" style="229" customWidth="1"/>
    <col min="8467" max="8471" width="0" style="229" hidden="1" customWidth="1"/>
    <col min="8472" max="8472" width="13.42578125" style="229" customWidth="1"/>
    <col min="8473" max="8473" width="25.7109375" style="229" customWidth="1"/>
    <col min="8474" max="8474" width="21.5703125" style="229" customWidth="1"/>
    <col min="8475" max="8475" width="27" style="229" customWidth="1"/>
    <col min="8476" max="8477" width="8" style="229" customWidth="1"/>
    <col min="8478" max="8478" width="10.42578125" style="229" customWidth="1"/>
    <col min="8479" max="8479" width="9" style="229" customWidth="1"/>
    <col min="8480" max="8493" width="6.7109375" style="229" customWidth="1"/>
    <col min="8494" max="8494" width="10.140625" style="229" customWidth="1"/>
    <col min="8495" max="8495" width="9" style="229" customWidth="1"/>
    <col min="8496" max="8496" width="10.140625" style="229" customWidth="1"/>
    <col min="8497" max="8497" width="9.42578125" style="229" customWidth="1"/>
    <col min="8498" max="8498" width="12.7109375" style="229" customWidth="1"/>
    <col min="8499" max="8704" width="9.140625" style="229"/>
    <col min="8705" max="8705" width="71.5703125" style="229" customWidth="1"/>
    <col min="8706" max="8706" width="18.42578125" style="229" customWidth="1"/>
    <col min="8707" max="8707" width="0" style="229" hidden="1" customWidth="1"/>
    <col min="8708" max="8708" width="3.140625" style="229" customWidth="1"/>
    <col min="8709" max="8709" width="11.5703125" style="229" customWidth="1"/>
    <col min="8710" max="8712" width="11.85546875" style="229" customWidth="1"/>
    <col min="8713" max="8713" width="11.85546875" style="229" bestFit="1" customWidth="1"/>
    <col min="8714" max="8721" width="11.85546875" style="229" customWidth="1"/>
    <col min="8722" max="8722" width="8.7109375" style="229" customWidth="1"/>
    <col min="8723" max="8727" width="0" style="229" hidden="1" customWidth="1"/>
    <col min="8728" max="8728" width="13.42578125" style="229" customWidth="1"/>
    <col min="8729" max="8729" width="25.7109375" style="229" customWidth="1"/>
    <col min="8730" max="8730" width="21.5703125" style="229" customWidth="1"/>
    <col min="8731" max="8731" width="27" style="229" customWidth="1"/>
    <col min="8732" max="8733" width="8" style="229" customWidth="1"/>
    <col min="8734" max="8734" width="10.42578125" style="229" customWidth="1"/>
    <col min="8735" max="8735" width="9" style="229" customWidth="1"/>
    <col min="8736" max="8749" width="6.7109375" style="229" customWidth="1"/>
    <col min="8750" max="8750" width="10.140625" style="229" customWidth="1"/>
    <col min="8751" max="8751" width="9" style="229" customWidth="1"/>
    <col min="8752" max="8752" width="10.140625" style="229" customWidth="1"/>
    <col min="8753" max="8753" width="9.42578125" style="229" customWidth="1"/>
    <col min="8754" max="8754" width="12.7109375" style="229" customWidth="1"/>
    <col min="8755" max="8960" width="9.140625" style="229"/>
    <col min="8961" max="8961" width="71.5703125" style="229" customWidth="1"/>
    <col min="8962" max="8962" width="18.42578125" style="229" customWidth="1"/>
    <col min="8963" max="8963" width="0" style="229" hidden="1" customWidth="1"/>
    <col min="8964" max="8964" width="3.140625" style="229" customWidth="1"/>
    <col min="8965" max="8965" width="11.5703125" style="229" customWidth="1"/>
    <col min="8966" max="8968" width="11.85546875" style="229" customWidth="1"/>
    <col min="8969" max="8969" width="11.85546875" style="229" bestFit="1" customWidth="1"/>
    <col min="8970" max="8977" width="11.85546875" style="229" customWidth="1"/>
    <col min="8978" max="8978" width="8.7109375" style="229" customWidth="1"/>
    <col min="8979" max="8983" width="0" style="229" hidden="1" customWidth="1"/>
    <col min="8984" max="8984" width="13.42578125" style="229" customWidth="1"/>
    <col min="8985" max="8985" width="25.7109375" style="229" customWidth="1"/>
    <col min="8986" max="8986" width="21.5703125" style="229" customWidth="1"/>
    <col min="8987" max="8987" width="27" style="229" customWidth="1"/>
    <col min="8988" max="8989" width="8" style="229" customWidth="1"/>
    <col min="8990" max="8990" width="10.42578125" style="229" customWidth="1"/>
    <col min="8991" max="8991" width="9" style="229" customWidth="1"/>
    <col min="8992" max="9005" width="6.7109375" style="229" customWidth="1"/>
    <col min="9006" max="9006" width="10.140625" style="229" customWidth="1"/>
    <col min="9007" max="9007" width="9" style="229" customWidth="1"/>
    <col min="9008" max="9008" width="10.140625" style="229" customWidth="1"/>
    <col min="9009" max="9009" width="9.42578125" style="229" customWidth="1"/>
    <col min="9010" max="9010" width="12.7109375" style="229" customWidth="1"/>
    <col min="9011" max="9216" width="9.140625" style="229"/>
    <col min="9217" max="9217" width="71.5703125" style="229" customWidth="1"/>
    <col min="9218" max="9218" width="18.42578125" style="229" customWidth="1"/>
    <col min="9219" max="9219" width="0" style="229" hidden="1" customWidth="1"/>
    <col min="9220" max="9220" width="3.140625" style="229" customWidth="1"/>
    <col min="9221" max="9221" width="11.5703125" style="229" customWidth="1"/>
    <col min="9222" max="9224" width="11.85546875" style="229" customWidth="1"/>
    <col min="9225" max="9225" width="11.85546875" style="229" bestFit="1" customWidth="1"/>
    <col min="9226" max="9233" width="11.85546875" style="229" customWidth="1"/>
    <col min="9234" max="9234" width="8.7109375" style="229" customWidth="1"/>
    <col min="9235" max="9239" width="0" style="229" hidden="1" customWidth="1"/>
    <col min="9240" max="9240" width="13.42578125" style="229" customWidth="1"/>
    <col min="9241" max="9241" width="25.7109375" style="229" customWidth="1"/>
    <col min="9242" max="9242" width="21.5703125" style="229" customWidth="1"/>
    <col min="9243" max="9243" width="27" style="229" customWidth="1"/>
    <col min="9244" max="9245" width="8" style="229" customWidth="1"/>
    <col min="9246" max="9246" width="10.42578125" style="229" customWidth="1"/>
    <col min="9247" max="9247" width="9" style="229" customWidth="1"/>
    <col min="9248" max="9261" width="6.7109375" style="229" customWidth="1"/>
    <col min="9262" max="9262" width="10.140625" style="229" customWidth="1"/>
    <col min="9263" max="9263" width="9" style="229" customWidth="1"/>
    <col min="9264" max="9264" width="10.140625" style="229" customWidth="1"/>
    <col min="9265" max="9265" width="9.42578125" style="229" customWidth="1"/>
    <col min="9266" max="9266" width="12.7109375" style="229" customWidth="1"/>
    <col min="9267" max="9472" width="9.140625" style="229"/>
    <col min="9473" max="9473" width="71.5703125" style="229" customWidth="1"/>
    <col min="9474" max="9474" width="18.42578125" style="229" customWidth="1"/>
    <col min="9475" max="9475" width="0" style="229" hidden="1" customWidth="1"/>
    <col min="9476" max="9476" width="3.140625" style="229" customWidth="1"/>
    <col min="9477" max="9477" width="11.5703125" style="229" customWidth="1"/>
    <col min="9478" max="9480" width="11.85546875" style="229" customWidth="1"/>
    <col min="9481" max="9481" width="11.85546875" style="229" bestFit="1" customWidth="1"/>
    <col min="9482" max="9489" width="11.85546875" style="229" customWidth="1"/>
    <col min="9490" max="9490" width="8.7109375" style="229" customWidth="1"/>
    <col min="9491" max="9495" width="0" style="229" hidden="1" customWidth="1"/>
    <col min="9496" max="9496" width="13.42578125" style="229" customWidth="1"/>
    <col min="9497" max="9497" width="25.7109375" style="229" customWidth="1"/>
    <col min="9498" max="9498" width="21.5703125" style="229" customWidth="1"/>
    <col min="9499" max="9499" width="27" style="229" customWidth="1"/>
    <col min="9500" max="9501" width="8" style="229" customWidth="1"/>
    <col min="9502" max="9502" width="10.42578125" style="229" customWidth="1"/>
    <col min="9503" max="9503" width="9" style="229" customWidth="1"/>
    <col min="9504" max="9517" width="6.7109375" style="229" customWidth="1"/>
    <col min="9518" max="9518" width="10.140625" style="229" customWidth="1"/>
    <col min="9519" max="9519" width="9" style="229" customWidth="1"/>
    <col min="9520" max="9520" width="10.140625" style="229" customWidth="1"/>
    <col min="9521" max="9521" width="9.42578125" style="229" customWidth="1"/>
    <col min="9522" max="9522" width="12.7109375" style="229" customWidth="1"/>
    <col min="9523" max="9728" width="9.140625" style="229"/>
    <col min="9729" max="9729" width="71.5703125" style="229" customWidth="1"/>
    <col min="9730" max="9730" width="18.42578125" style="229" customWidth="1"/>
    <col min="9731" max="9731" width="0" style="229" hidden="1" customWidth="1"/>
    <col min="9732" max="9732" width="3.140625" style="229" customWidth="1"/>
    <col min="9733" max="9733" width="11.5703125" style="229" customWidth="1"/>
    <col min="9734" max="9736" width="11.85546875" style="229" customWidth="1"/>
    <col min="9737" max="9737" width="11.85546875" style="229" bestFit="1" customWidth="1"/>
    <col min="9738" max="9745" width="11.85546875" style="229" customWidth="1"/>
    <col min="9746" max="9746" width="8.7109375" style="229" customWidth="1"/>
    <col min="9747" max="9751" width="0" style="229" hidden="1" customWidth="1"/>
    <col min="9752" max="9752" width="13.42578125" style="229" customWidth="1"/>
    <col min="9753" max="9753" width="25.7109375" style="229" customWidth="1"/>
    <col min="9754" max="9754" width="21.5703125" style="229" customWidth="1"/>
    <col min="9755" max="9755" width="27" style="229" customWidth="1"/>
    <col min="9756" max="9757" width="8" style="229" customWidth="1"/>
    <col min="9758" max="9758" width="10.42578125" style="229" customWidth="1"/>
    <col min="9759" max="9759" width="9" style="229" customWidth="1"/>
    <col min="9760" max="9773" width="6.7109375" style="229" customWidth="1"/>
    <col min="9774" max="9774" width="10.140625" style="229" customWidth="1"/>
    <col min="9775" max="9775" width="9" style="229" customWidth="1"/>
    <col min="9776" max="9776" width="10.140625" style="229" customWidth="1"/>
    <col min="9777" max="9777" width="9.42578125" style="229" customWidth="1"/>
    <col min="9778" max="9778" width="12.7109375" style="229" customWidth="1"/>
    <col min="9779" max="9984" width="9.140625" style="229"/>
    <col min="9985" max="9985" width="71.5703125" style="229" customWidth="1"/>
    <col min="9986" max="9986" width="18.42578125" style="229" customWidth="1"/>
    <col min="9987" max="9987" width="0" style="229" hidden="1" customWidth="1"/>
    <col min="9988" max="9988" width="3.140625" style="229" customWidth="1"/>
    <col min="9989" max="9989" width="11.5703125" style="229" customWidth="1"/>
    <col min="9990" max="9992" width="11.85546875" style="229" customWidth="1"/>
    <col min="9993" max="9993" width="11.85546875" style="229" bestFit="1" customWidth="1"/>
    <col min="9994" max="10001" width="11.85546875" style="229" customWidth="1"/>
    <col min="10002" max="10002" width="8.7109375" style="229" customWidth="1"/>
    <col min="10003" max="10007" width="0" style="229" hidden="1" customWidth="1"/>
    <col min="10008" max="10008" width="13.42578125" style="229" customWidth="1"/>
    <col min="10009" max="10009" width="25.7109375" style="229" customWidth="1"/>
    <col min="10010" max="10010" width="21.5703125" style="229" customWidth="1"/>
    <col min="10011" max="10011" width="27" style="229" customWidth="1"/>
    <col min="10012" max="10013" width="8" style="229" customWidth="1"/>
    <col min="10014" max="10014" width="10.42578125" style="229" customWidth="1"/>
    <col min="10015" max="10015" width="9" style="229" customWidth="1"/>
    <col min="10016" max="10029" width="6.7109375" style="229" customWidth="1"/>
    <col min="10030" max="10030" width="10.140625" style="229" customWidth="1"/>
    <col min="10031" max="10031" width="9" style="229" customWidth="1"/>
    <col min="10032" max="10032" width="10.140625" style="229" customWidth="1"/>
    <col min="10033" max="10033" width="9.42578125" style="229" customWidth="1"/>
    <col min="10034" max="10034" width="12.7109375" style="229" customWidth="1"/>
    <col min="10035" max="10240" width="9.140625" style="229"/>
    <col min="10241" max="10241" width="71.5703125" style="229" customWidth="1"/>
    <col min="10242" max="10242" width="18.42578125" style="229" customWidth="1"/>
    <col min="10243" max="10243" width="0" style="229" hidden="1" customWidth="1"/>
    <col min="10244" max="10244" width="3.140625" style="229" customWidth="1"/>
    <col min="10245" max="10245" width="11.5703125" style="229" customWidth="1"/>
    <col min="10246" max="10248" width="11.85546875" style="229" customWidth="1"/>
    <col min="10249" max="10249" width="11.85546875" style="229" bestFit="1" customWidth="1"/>
    <col min="10250" max="10257" width="11.85546875" style="229" customWidth="1"/>
    <col min="10258" max="10258" width="8.7109375" style="229" customWidth="1"/>
    <col min="10259" max="10263" width="0" style="229" hidden="1" customWidth="1"/>
    <col min="10264" max="10264" width="13.42578125" style="229" customWidth="1"/>
    <col min="10265" max="10265" width="25.7109375" style="229" customWidth="1"/>
    <col min="10266" max="10266" width="21.5703125" style="229" customWidth="1"/>
    <col min="10267" max="10267" width="27" style="229" customWidth="1"/>
    <col min="10268" max="10269" width="8" style="229" customWidth="1"/>
    <col min="10270" max="10270" width="10.42578125" style="229" customWidth="1"/>
    <col min="10271" max="10271" width="9" style="229" customWidth="1"/>
    <col min="10272" max="10285" width="6.7109375" style="229" customWidth="1"/>
    <col min="10286" max="10286" width="10.140625" style="229" customWidth="1"/>
    <col min="10287" max="10287" width="9" style="229" customWidth="1"/>
    <col min="10288" max="10288" width="10.140625" style="229" customWidth="1"/>
    <col min="10289" max="10289" width="9.42578125" style="229" customWidth="1"/>
    <col min="10290" max="10290" width="12.7109375" style="229" customWidth="1"/>
    <col min="10291" max="10496" width="9.140625" style="229"/>
    <col min="10497" max="10497" width="71.5703125" style="229" customWidth="1"/>
    <col min="10498" max="10498" width="18.42578125" style="229" customWidth="1"/>
    <col min="10499" max="10499" width="0" style="229" hidden="1" customWidth="1"/>
    <col min="10500" max="10500" width="3.140625" style="229" customWidth="1"/>
    <col min="10501" max="10501" width="11.5703125" style="229" customWidth="1"/>
    <col min="10502" max="10504" width="11.85546875" style="229" customWidth="1"/>
    <col min="10505" max="10505" width="11.85546875" style="229" bestFit="1" customWidth="1"/>
    <col min="10506" max="10513" width="11.85546875" style="229" customWidth="1"/>
    <col min="10514" max="10514" width="8.7109375" style="229" customWidth="1"/>
    <col min="10515" max="10519" width="0" style="229" hidden="1" customWidth="1"/>
    <col min="10520" max="10520" width="13.42578125" style="229" customWidth="1"/>
    <col min="10521" max="10521" width="25.7109375" style="229" customWidth="1"/>
    <col min="10522" max="10522" width="21.5703125" style="229" customWidth="1"/>
    <col min="10523" max="10523" width="27" style="229" customWidth="1"/>
    <col min="10524" max="10525" width="8" style="229" customWidth="1"/>
    <col min="10526" max="10526" width="10.42578125" style="229" customWidth="1"/>
    <col min="10527" max="10527" width="9" style="229" customWidth="1"/>
    <col min="10528" max="10541" width="6.7109375" style="229" customWidth="1"/>
    <col min="10542" max="10542" width="10.140625" style="229" customWidth="1"/>
    <col min="10543" max="10543" width="9" style="229" customWidth="1"/>
    <col min="10544" max="10544" width="10.140625" style="229" customWidth="1"/>
    <col min="10545" max="10545" width="9.42578125" style="229" customWidth="1"/>
    <col min="10546" max="10546" width="12.7109375" style="229" customWidth="1"/>
    <col min="10547" max="10752" width="9.140625" style="229"/>
    <col min="10753" max="10753" width="71.5703125" style="229" customWidth="1"/>
    <col min="10754" max="10754" width="18.42578125" style="229" customWidth="1"/>
    <col min="10755" max="10755" width="0" style="229" hidden="1" customWidth="1"/>
    <col min="10756" max="10756" width="3.140625" style="229" customWidth="1"/>
    <col min="10757" max="10757" width="11.5703125" style="229" customWidth="1"/>
    <col min="10758" max="10760" width="11.85546875" style="229" customWidth="1"/>
    <col min="10761" max="10761" width="11.85546875" style="229" bestFit="1" customWidth="1"/>
    <col min="10762" max="10769" width="11.85546875" style="229" customWidth="1"/>
    <col min="10770" max="10770" width="8.7109375" style="229" customWidth="1"/>
    <col min="10771" max="10775" width="0" style="229" hidden="1" customWidth="1"/>
    <col min="10776" max="10776" width="13.42578125" style="229" customWidth="1"/>
    <col min="10777" max="10777" width="25.7109375" style="229" customWidth="1"/>
    <col min="10778" max="10778" width="21.5703125" style="229" customWidth="1"/>
    <col min="10779" max="10779" width="27" style="229" customWidth="1"/>
    <col min="10780" max="10781" width="8" style="229" customWidth="1"/>
    <col min="10782" max="10782" width="10.42578125" style="229" customWidth="1"/>
    <col min="10783" max="10783" width="9" style="229" customWidth="1"/>
    <col min="10784" max="10797" width="6.7109375" style="229" customWidth="1"/>
    <col min="10798" max="10798" width="10.140625" style="229" customWidth="1"/>
    <col min="10799" max="10799" width="9" style="229" customWidth="1"/>
    <col min="10800" max="10800" width="10.140625" style="229" customWidth="1"/>
    <col min="10801" max="10801" width="9.42578125" style="229" customWidth="1"/>
    <col min="10802" max="10802" width="12.7109375" style="229" customWidth="1"/>
    <col min="10803" max="11008" width="9.140625" style="229"/>
    <col min="11009" max="11009" width="71.5703125" style="229" customWidth="1"/>
    <col min="11010" max="11010" width="18.42578125" style="229" customWidth="1"/>
    <col min="11011" max="11011" width="0" style="229" hidden="1" customWidth="1"/>
    <col min="11012" max="11012" width="3.140625" style="229" customWidth="1"/>
    <col min="11013" max="11013" width="11.5703125" style="229" customWidth="1"/>
    <col min="11014" max="11016" width="11.85546875" style="229" customWidth="1"/>
    <col min="11017" max="11017" width="11.85546875" style="229" bestFit="1" customWidth="1"/>
    <col min="11018" max="11025" width="11.85546875" style="229" customWidth="1"/>
    <col min="11026" max="11026" width="8.7109375" style="229" customWidth="1"/>
    <col min="11027" max="11031" width="0" style="229" hidden="1" customWidth="1"/>
    <col min="11032" max="11032" width="13.42578125" style="229" customWidth="1"/>
    <col min="11033" max="11033" width="25.7109375" style="229" customWidth="1"/>
    <col min="11034" max="11034" width="21.5703125" style="229" customWidth="1"/>
    <col min="11035" max="11035" width="27" style="229" customWidth="1"/>
    <col min="11036" max="11037" width="8" style="229" customWidth="1"/>
    <col min="11038" max="11038" width="10.42578125" style="229" customWidth="1"/>
    <col min="11039" max="11039" width="9" style="229" customWidth="1"/>
    <col min="11040" max="11053" width="6.7109375" style="229" customWidth="1"/>
    <col min="11054" max="11054" width="10.140625" style="229" customWidth="1"/>
    <col min="11055" max="11055" width="9" style="229" customWidth="1"/>
    <col min="11056" max="11056" width="10.140625" style="229" customWidth="1"/>
    <col min="11057" max="11057" width="9.42578125" style="229" customWidth="1"/>
    <col min="11058" max="11058" width="12.7109375" style="229" customWidth="1"/>
    <col min="11059" max="11264" width="9.140625" style="229"/>
    <col min="11265" max="11265" width="71.5703125" style="229" customWidth="1"/>
    <col min="11266" max="11266" width="18.42578125" style="229" customWidth="1"/>
    <col min="11267" max="11267" width="0" style="229" hidden="1" customWidth="1"/>
    <col min="11268" max="11268" width="3.140625" style="229" customWidth="1"/>
    <col min="11269" max="11269" width="11.5703125" style="229" customWidth="1"/>
    <col min="11270" max="11272" width="11.85546875" style="229" customWidth="1"/>
    <col min="11273" max="11273" width="11.85546875" style="229" bestFit="1" customWidth="1"/>
    <col min="11274" max="11281" width="11.85546875" style="229" customWidth="1"/>
    <col min="11282" max="11282" width="8.7109375" style="229" customWidth="1"/>
    <col min="11283" max="11287" width="0" style="229" hidden="1" customWidth="1"/>
    <col min="11288" max="11288" width="13.42578125" style="229" customWidth="1"/>
    <col min="11289" max="11289" width="25.7109375" style="229" customWidth="1"/>
    <col min="11290" max="11290" width="21.5703125" style="229" customWidth="1"/>
    <col min="11291" max="11291" width="27" style="229" customWidth="1"/>
    <col min="11292" max="11293" width="8" style="229" customWidth="1"/>
    <col min="11294" max="11294" width="10.42578125" style="229" customWidth="1"/>
    <col min="11295" max="11295" width="9" style="229" customWidth="1"/>
    <col min="11296" max="11309" width="6.7109375" style="229" customWidth="1"/>
    <col min="11310" max="11310" width="10.140625" style="229" customWidth="1"/>
    <col min="11311" max="11311" width="9" style="229" customWidth="1"/>
    <col min="11312" max="11312" width="10.140625" style="229" customWidth="1"/>
    <col min="11313" max="11313" width="9.42578125" style="229" customWidth="1"/>
    <col min="11314" max="11314" width="12.7109375" style="229" customWidth="1"/>
    <col min="11315" max="11520" width="9.140625" style="229"/>
    <col min="11521" max="11521" width="71.5703125" style="229" customWidth="1"/>
    <col min="11522" max="11522" width="18.42578125" style="229" customWidth="1"/>
    <col min="11523" max="11523" width="0" style="229" hidden="1" customWidth="1"/>
    <col min="11524" max="11524" width="3.140625" style="229" customWidth="1"/>
    <col min="11525" max="11525" width="11.5703125" style="229" customWidth="1"/>
    <col min="11526" max="11528" width="11.85546875" style="229" customWidth="1"/>
    <col min="11529" max="11529" width="11.85546875" style="229" bestFit="1" customWidth="1"/>
    <col min="11530" max="11537" width="11.85546875" style="229" customWidth="1"/>
    <col min="11538" max="11538" width="8.7109375" style="229" customWidth="1"/>
    <col min="11539" max="11543" width="0" style="229" hidden="1" customWidth="1"/>
    <col min="11544" max="11544" width="13.42578125" style="229" customWidth="1"/>
    <col min="11545" max="11545" width="25.7109375" style="229" customWidth="1"/>
    <col min="11546" max="11546" width="21.5703125" style="229" customWidth="1"/>
    <col min="11547" max="11547" width="27" style="229" customWidth="1"/>
    <col min="11548" max="11549" width="8" style="229" customWidth="1"/>
    <col min="11550" max="11550" width="10.42578125" style="229" customWidth="1"/>
    <col min="11551" max="11551" width="9" style="229" customWidth="1"/>
    <col min="11552" max="11565" width="6.7109375" style="229" customWidth="1"/>
    <col min="11566" max="11566" width="10.140625" style="229" customWidth="1"/>
    <col min="11567" max="11567" width="9" style="229" customWidth="1"/>
    <col min="11568" max="11568" width="10.140625" style="229" customWidth="1"/>
    <col min="11569" max="11569" width="9.42578125" style="229" customWidth="1"/>
    <col min="11570" max="11570" width="12.7109375" style="229" customWidth="1"/>
    <col min="11571" max="11776" width="9.140625" style="229"/>
    <col min="11777" max="11777" width="71.5703125" style="229" customWidth="1"/>
    <col min="11778" max="11778" width="18.42578125" style="229" customWidth="1"/>
    <col min="11779" max="11779" width="0" style="229" hidden="1" customWidth="1"/>
    <col min="11780" max="11780" width="3.140625" style="229" customWidth="1"/>
    <col min="11781" max="11781" width="11.5703125" style="229" customWidth="1"/>
    <col min="11782" max="11784" width="11.85546875" style="229" customWidth="1"/>
    <col min="11785" max="11785" width="11.85546875" style="229" bestFit="1" customWidth="1"/>
    <col min="11786" max="11793" width="11.85546875" style="229" customWidth="1"/>
    <col min="11794" max="11794" width="8.7109375" style="229" customWidth="1"/>
    <col min="11795" max="11799" width="0" style="229" hidden="1" customWidth="1"/>
    <col min="11800" max="11800" width="13.42578125" style="229" customWidth="1"/>
    <col min="11801" max="11801" width="25.7109375" style="229" customWidth="1"/>
    <col min="11802" max="11802" width="21.5703125" style="229" customWidth="1"/>
    <col min="11803" max="11803" width="27" style="229" customWidth="1"/>
    <col min="11804" max="11805" width="8" style="229" customWidth="1"/>
    <col min="11806" max="11806" width="10.42578125" style="229" customWidth="1"/>
    <col min="11807" max="11807" width="9" style="229" customWidth="1"/>
    <col min="11808" max="11821" width="6.7109375" style="229" customWidth="1"/>
    <col min="11822" max="11822" width="10.140625" style="229" customWidth="1"/>
    <col min="11823" max="11823" width="9" style="229" customWidth="1"/>
    <col min="11824" max="11824" width="10.140625" style="229" customWidth="1"/>
    <col min="11825" max="11825" width="9.42578125" style="229" customWidth="1"/>
    <col min="11826" max="11826" width="12.7109375" style="229" customWidth="1"/>
    <col min="11827" max="12032" width="9.140625" style="229"/>
    <col min="12033" max="12033" width="71.5703125" style="229" customWidth="1"/>
    <col min="12034" max="12034" width="18.42578125" style="229" customWidth="1"/>
    <col min="12035" max="12035" width="0" style="229" hidden="1" customWidth="1"/>
    <col min="12036" max="12036" width="3.140625" style="229" customWidth="1"/>
    <col min="12037" max="12037" width="11.5703125" style="229" customWidth="1"/>
    <col min="12038" max="12040" width="11.85546875" style="229" customWidth="1"/>
    <col min="12041" max="12041" width="11.85546875" style="229" bestFit="1" customWidth="1"/>
    <col min="12042" max="12049" width="11.85546875" style="229" customWidth="1"/>
    <col min="12050" max="12050" width="8.7109375" style="229" customWidth="1"/>
    <col min="12051" max="12055" width="0" style="229" hidden="1" customWidth="1"/>
    <col min="12056" max="12056" width="13.42578125" style="229" customWidth="1"/>
    <col min="12057" max="12057" width="25.7109375" style="229" customWidth="1"/>
    <col min="12058" max="12058" width="21.5703125" style="229" customWidth="1"/>
    <col min="12059" max="12059" width="27" style="229" customWidth="1"/>
    <col min="12060" max="12061" width="8" style="229" customWidth="1"/>
    <col min="12062" max="12062" width="10.42578125" style="229" customWidth="1"/>
    <col min="12063" max="12063" width="9" style="229" customWidth="1"/>
    <col min="12064" max="12077" width="6.7109375" style="229" customWidth="1"/>
    <col min="12078" max="12078" width="10.140625" style="229" customWidth="1"/>
    <col min="12079" max="12079" width="9" style="229" customWidth="1"/>
    <col min="12080" max="12080" width="10.140625" style="229" customWidth="1"/>
    <col min="12081" max="12081" width="9.42578125" style="229" customWidth="1"/>
    <col min="12082" max="12082" width="12.7109375" style="229" customWidth="1"/>
    <col min="12083" max="12288" width="9.140625" style="229"/>
    <col min="12289" max="12289" width="71.5703125" style="229" customWidth="1"/>
    <col min="12290" max="12290" width="18.42578125" style="229" customWidth="1"/>
    <col min="12291" max="12291" width="0" style="229" hidden="1" customWidth="1"/>
    <col min="12292" max="12292" width="3.140625" style="229" customWidth="1"/>
    <col min="12293" max="12293" width="11.5703125" style="229" customWidth="1"/>
    <col min="12294" max="12296" width="11.85546875" style="229" customWidth="1"/>
    <col min="12297" max="12297" width="11.85546875" style="229" bestFit="1" customWidth="1"/>
    <col min="12298" max="12305" width="11.85546875" style="229" customWidth="1"/>
    <col min="12306" max="12306" width="8.7109375" style="229" customWidth="1"/>
    <col min="12307" max="12311" width="0" style="229" hidden="1" customWidth="1"/>
    <col min="12312" max="12312" width="13.42578125" style="229" customWidth="1"/>
    <col min="12313" max="12313" width="25.7109375" style="229" customWidth="1"/>
    <col min="12314" max="12314" width="21.5703125" style="229" customWidth="1"/>
    <col min="12315" max="12315" width="27" style="229" customWidth="1"/>
    <col min="12316" max="12317" width="8" style="229" customWidth="1"/>
    <col min="12318" max="12318" width="10.42578125" style="229" customWidth="1"/>
    <col min="12319" max="12319" width="9" style="229" customWidth="1"/>
    <col min="12320" max="12333" width="6.7109375" style="229" customWidth="1"/>
    <col min="12334" max="12334" width="10.140625" style="229" customWidth="1"/>
    <col min="12335" max="12335" width="9" style="229" customWidth="1"/>
    <col min="12336" max="12336" width="10.140625" style="229" customWidth="1"/>
    <col min="12337" max="12337" width="9.42578125" style="229" customWidth="1"/>
    <col min="12338" max="12338" width="12.7109375" style="229" customWidth="1"/>
    <col min="12339" max="12544" width="9.140625" style="229"/>
    <col min="12545" max="12545" width="71.5703125" style="229" customWidth="1"/>
    <col min="12546" max="12546" width="18.42578125" style="229" customWidth="1"/>
    <col min="12547" max="12547" width="0" style="229" hidden="1" customWidth="1"/>
    <col min="12548" max="12548" width="3.140625" style="229" customWidth="1"/>
    <col min="12549" max="12549" width="11.5703125" style="229" customWidth="1"/>
    <col min="12550" max="12552" width="11.85546875" style="229" customWidth="1"/>
    <col min="12553" max="12553" width="11.85546875" style="229" bestFit="1" customWidth="1"/>
    <col min="12554" max="12561" width="11.85546875" style="229" customWidth="1"/>
    <col min="12562" max="12562" width="8.7109375" style="229" customWidth="1"/>
    <col min="12563" max="12567" width="0" style="229" hidden="1" customWidth="1"/>
    <col min="12568" max="12568" width="13.42578125" style="229" customWidth="1"/>
    <col min="12569" max="12569" width="25.7109375" style="229" customWidth="1"/>
    <col min="12570" max="12570" width="21.5703125" style="229" customWidth="1"/>
    <col min="12571" max="12571" width="27" style="229" customWidth="1"/>
    <col min="12572" max="12573" width="8" style="229" customWidth="1"/>
    <col min="12574" max="12574" width="10.42578125" style="229" customWidth="1"/>
    <col min="12575" max="12575" width="9" style="229" customWidth="1"/>
    <col min="12576" max="12589" width="6.7109375" style="229" customWidth="1"/>
    <col min="12590" max="12590" width="10.140625" style="229" customWidth="1"/>
    <col min="12591" max="12591" width="9" style="229" customWidth="1"/>
    <col min="12592" max="12592" width="10.140625" style="229" customWidth="1"/>
    <col min="12593" max="12593" width="9.42578125" style="229" customWidth="1"/>
    <col min="12594" max="12594" width="12.7109375" style="229" customWidth="1"/>
    <col min="12595" max="12800" width="9.140625" style="229"/>
    <col min="12801" max="12801" width="71.5703125" style="229" customWidth="1"/>
    <col min="12802" max="12802" width="18.42578125" style="229" customWidth="1"/>
    <col min="12803" max="12803" width="0" style="229" hidden="1" customWidth="1"/>
    <col min="12804" max="12804" width="3.140625" style="229" customWidth="1"/>
    <col min="12805" max="12805" width="11.5703125" style="229" customWidth="1"/>
    <col min="12806" max="12808" width="11.85546875" style="229" customWidth="1"/>
    <col min="12809" max="12809" width="11.85546875" style="229" bestFit="1" customWidth="1"/>
    <col min="12810" max="12817" width="11.85546875" style="229" customWidth="1"/>
    <col min="12818" max="12818" width="8.7109375" style="229" customWidth="1"/>
    <col min="12819" max="12823" width="0" style="229" hidden="1" customWidth="1"/>
    <col min="12824" max="12824" width="13.42578125" style="229" customWidth="1"/>
    <col min="12825" max="12825" width="25.7109375" style="229" customWidth="1"/>
    <col min="12826" max="12826" width="21.5703125" style="229" customWidth="1"/>
    <col min="12827" max="12827" width="27" style="229" customWidth="1"/>
    <col min="12828" max="12829" width="8" style="229" customWidth="1"/>
    <col min="12830" max="12830" width="10.42578125" style="229" customWidth="1"/>
    <col min="12831" max="12831" width="9" style="229" customWidth="1"/>
    <col min="12832" max="12845" width="6.7109375" style="229" customWidth="1"/>
    <col min="12846" max="12846" width="10.140625" style="229" customWidth="1"/>
    <col min="12847" max="12847" width="9" style="229" customWidth="1"/>
    <col min="12848" max="12848" width="10.140625" style="229" customWidth="1"/>
    <col min="12849" max="12849" width="9.42578125" style="229" customWidth="1"/>
    <col min="12850" max="12850" width="12.7109375" style="229" customWidth="1"/>
    <col min="12851" max="13056" width="9.140625" style="229"/>
    <col min="13057" max="13057" width="71.5703125" style="229" customWidth="1"/>
    <col min="13058" max="13058" width="18.42578125" style="229" customWidth="1"/>
    <col min="13059" max="13059" width="0" style="229" hidden="1" customWidth="1"/>
    <col min="13060" max="13060" width="3.140625" style="229" customWidth="1"/>
    <col min="13061" max="13061" width="11.5703125" style="229" customWidth="1"/>
    <col min="13062" max="13064" width="11.85546875" style="229" customWidth="1"/>
    <col min="13065" max="13065" width="11.85546875" style="229" bestFit="1" customWidth="1"/>
    <col min="13066" max="13073" width="11.85546875" style="229" customWidth="1"/>
    <col min="13074" max="13074" width="8.7109375" style="229" customWidth="1"/>
    <col min="13075" max="13079" width="0" style="229" hidden="1" customWidth="1"/>
    <col min="13080" max="13080" width="13.42578125" style="229" customWidth="1"/>
    <col min="13081" max="13081" width="25.7109375" style="229" customWidth="1"/>
    <col min="13082" max="13082" width="21.5703125" style="229" customWidth="1"/>
    <col min="13083" max="13083" width="27" style="229" customWidth="1"/>
    <col min="13084" max="13085" width="8" style="229" customWidth="1"/>
    <col min="13086" max="13086" width="10.42578125" style="229" customWidth="1"/>
    <col min="13087" max="13087" width="9" style="229" customWidth="1"/>
    <col min="13088" max="13101" width="6.7109375" style="229" customWidth="1"/>
    <col min="13102" max="13102" width="10.140625" style="229" customWidth="1"/>
    <col min="13103" max="13103" width="9" style="229" customWidth="1"/>
    <col min="13104" max="13104" width="10.140625" style="229" customWidth="1"/>
    <col min="13105" max="13105" width="9.42578125" style="229" customWidth="1"/>
    <col min="13106" max="13106" width="12.7109375" style="229" customWidth="1"/>
    <col min="13107" max="13312" width="9.140625" style="229"/>
    <col min="13313" max="13313" width="71.5703125" style="229" customWidth="1"/>
    <col min="13314" max="13314" width="18.42578125" style="229" customWidth="1"/>
    <col min="13315" max="13315" width="0" style="229" hidden="1" customWidth="1"/>
    <col min="13316" max="13316" width="3.140625" style="229" customWidth="1"/>
    <col min="13317" max="13317" width="11.5703125" style="229" customWidth="1"/>
    <col min="13318" max="13320" width="11.85546875" style="229" customWidth="1"/>
    <col min="13321" max="13321" width="11.85546875" style="229" bestFit="1" customWidth="1"/>
    <col min="13322" max="13329" width="11.85546875" style="229" customWidth="1"/>
    <col min="13330" max="13330" width="8.7109375" style="229" customWidth="1"/>
    <col min="13331" max="13335" width="0" style="229" hidden="1" customWidth="1"/>
    <col min="13336" max="13336" width="13.42578125" style="229" customWidth="1"/>
    <col min="13337" max="13337" width="25.7109375" style="229" customWidth="1"/>
    <col min="13338" max="13338" width="21.5703125" style="229" customWidth="1"/>
    <col min="13339" max="13339" width="27" style="229" customWidth="1"/>
    <col min="13340" max="13341" width="8" style="229" customWidth="1"/>
    <col min="13342" max="13342" width="10.42578125" style="229" customWidth="1"/>
    <col min="13343" max="13343" width="9" style="229" customWidth="1"/>
    <col min="13344" max="13357" width="6.7109375" style="229" customWidth="1"/>
    <col min="13358" max="13358" width="10.140625" style="229" customWidth="1"/>
    <col min="13359" max="13359" width="9" style="229" customWidth="1"/>
    <col min="13360" max="13360" width="10.140625" style="229" customWidth="1"/>
    <col min="13361" max="13361" width="9.42578125" style="229" customWidth="1"/>
    <col min="13362" max="13362" width="12.7109375" style="229" customWidth="1"/>
    <col min="13363" max="13568" width="9.140625" style="229"/>
    <col min="13569" max="13569" width="71.5703125" style="229" customWidth="1"/>
    <col min="13570" max="13570" width="18.42578125" style="229" customWidth="1"/>
    <col min="13571" max="13571" width="0" style="229" hidden="1" customWidth="1"/>
    <col min="13572" max="13572" width="3.140625" style="229" customWidth="1"/>
    <col min="13573" max="13573" width="11.5703125" style="229" customWidth="1"/>
    <col min="13574" max="13576" width="11.85546875" style="229" customWidth="1"/>
    <col min="13577" max="13577" width="11.85546875" style="229" bestFit="1" customWidth="1"/>
    <col min="13578" max="13585" width="11.85546875" style="229" customWidth="1"/>
    <col min="13586" max="13586" width="8.7109375" style="229" customWidth="1"/>
    <col min="13587" max="13591" width="0" style="229" hidden="1" customWidth="1"/>
    <col min="13592" max="13592" width="13.42578125" style="229" customWidth="1"/>
    <col min="13593" max="13593" width="25.7109375" style="229" customWidth="1"/>
    <col min="13594" max="13594" width="21.5703125" style="229" customWidth="1"/>
    <col min="13595" max="13595" width="27" style="229" customWidth="1"/>
    <col min="13596" max="13597" width="8" style="229" customWidth="1"/>
    <col min="13598" max="13598" width="10.42578125" style="229" customWidth="1"/>
    <col min="13599" max="13599" width="9" style="229" customWidth="1"/>
    <col min="13600" max="13613" width="6.7109375" style="229" customWidth="1"/>
    <col min="13614" max="13614" width="10.140625" style="229" customWidth="1"/>
    <col min="13615" max="13615" width="9" style="229" customWidth="1"/>
    <col min="13616" max="13616" width="10.140625" style="229" customWidth="1"/>
    <col min="13617" max="13617" width="9.42578125" style="229" customWidth="1"/>
    <col min="13618" max="13618" width="12.7109375" style="229" customWidth="1"/>
    <col min="13619" max="13824" width="9.140625" style="229"/>
    <col min="13825" max="13825" width="71.5703125" style="229" customWidth="1"/>
    <col min="13826" max="13826" width="18.42578125" style="229" customWidth="1"/>
    <col min="13827" max="13827" width="0" style="229" hidden="1" customWidth="1"/>
    <col min="13828" max="13828" width="3.140625" style="229" customWidth="1"/>
    <col min="13829" max="13829" width="11.5703125" style="229" customWidth="1"/>
    <col min="13830" max="13832" width="11.85546875" style="229" customWidth="1"/>
    <col min="13833" max="13833" width="11.85546875" style="229" bestFit="1" customWidth="1"/>
    <col min="13834" max="13841" width="11.85546875" style="229" customWidth="1"/>
    <col min="13842" max="13842" width="8.7109375" style="229" customWidth="1"/>
    <col min="13843" max="13847" width="0" style="229" hidden="1" customWidth="1"/>
    <col min="13848" max="13848" width="13.42578125" style="229" customWidth="1"/>
    <col min="13849" max="13849" width="25.7109375" style="229" customWidth="1"/>
    <col min="13850" max="13850" width="21.5703125" style="229" customWidth="1"/>
    <col min="13851" max="13851" width="27" style="229" customWidth="1"/>
    <col min="13852" max="13853" width="8" style="229" customWidth="1"/>
    <col min="13854" max="13854" width="10.42578125" style="229" customWidth="1"/>
    <col min="13855" max="13855" width="9" style="229" customWidth="1"/>
    <col min="13856" max="13869" width="6.7109375" style="229" customWidth="1"/>
    <col min="13870" max="13870" width="10.140625" style="229" customWidth="1"/>
    <col min="13871" max="13871" width="9" style="229" customWidth="1"/>
    <col min="13872" max="13872" width="10.140625" style="229" customWidth="1"/>
    <col min="13873" max="13873" width="9.42578125" style="229" customWidth="1"/>
    <col min="13874" max="13874" width="12.7109375" style="229" customWidth="1"/>
    <col min="13875" max="14080" width="9.140625" style="229"/>
    <col min="14081" max="14081" width="71.5703125" style="229" customWidth="1"/>
    <col min="14082" max="14082" width="18.42578125" style="229" customWidth="1"/>
    <col min="14083" max="14083" width="0" style="229" hidden="1" customWidth="1"/>
    <col min="14084" max="14084" width="3.140625" style="229" customWidth="1"/>
    <col min="14085" max="14085" width="11.5703125" style="229" customWidth="1"/>
    <col min="14086" max="14088" width="11.85546875" style="229" customWidth="1"/>
    <col min="14089" max="14089" width="11.85546875" style="229" bestFit="1" customWidth="1"/>
    <col min="14090" max="14097" width="11.85546875" style="229" customWidth="1"/>
    <col min="14098" max="14098" width="8.7109375" style="229" customWidth="1"/>
    <col min="14099" max="14103" width="0" style="229" hidden="1" customWidth="1"/>
    <col min="14104" max="14104" width="13.42578125" style="229" customWidth="1"/>
    <col min="14105" max="14105" width="25.7109375" style="229" customWidth="1"/>
    <col min="14106" max="14106" width="21.5703125" style="229" customWidth="1"/>
    <col min="14107" max="14107" width="27" style="229" customWidth="1"/>
    <col min="14108" max="14109" width="8" style="229" customWidth="1"/>
    <col min="14110" max="14110" width="10.42578125" style="229" customWidth="1"/>
    <col min="14111" max="14111" width="9" style="229" customWidth="1"/>
    <col min="14112" max="14125" width="6.7109375" style="229" customWidth="1"/>
    <col min="14126" max="14126" width="10.140625" style="229" customWidth="1"/>
    <col min="14127" max="14127" width="9" style="229" customWidth="1"/>
    <col min="14128" max="14128" width="10.140625" style="229" customWidth="1"/>
    <col min="14129" max="14129" width="9.42578125" style="229" customWidth="1"/>
    <col min="14130" max="14130" width="12.7109375" style="229" customWidth="1"/>
    <col min="14131" max="14336" width="9.140625" style="229"/>
    <col min="14337" max="14337" width="71.5703125" style="229" customWidth="1"/>
    <col min="14338" max="14338" width="18.42578125" style="229" customWidth="1"/>
    <col min="14339" max="14339" width="0" style="229" hidden="1" customWidth="1"/>
    <col min="14340" max="14340" width="3.140625" style="229" customWidth="1"/>
    <col min="14341" max="14341" width="11.5703125" style="229" customWidth="1"/>
    <col min="14342" max="14344" width="11.85546875" style="229" customWidth="1"/>
    <col min="14345" max="14345" width="11.85546875" style="229" bestFit="1" customWidth="1"/>
    <col min="14346" max="14353" width="11.85546875" style="229" customWidth="1"/>
    <col min="14354" max="14354" width="8.7109375" style="229" customWidth="1"/>
    <col min="14355" max="14359" width="0" style="229" hidden="1" customWidth="1"/>
    <col min="14360" max="14360" width="13.42578125" style="229" customWidth="1"/>
    <col min="14361" max="14361" width="25.7109375" style="229" customWidth="1"/>
    <col min="14362" max="14362" width="21.5703125" style="229" customWidth="1"/>
    <col min="14363" max="14363" width="27" style="229" customWidth="1"/>
    <col min="14364" max="14365" width="8" style="229" customWidth="1"/>
    <col min="14366" max="14366" width="10.42578125" style="229" customWidth="1"/>
    <col min="14367" max="14367" width="9" style="229" customWidth="1"/>
    <col min="14368" max="14381" width="6.7109375" style="229" customWidth="1"/>
    <col min="14382" max="14382" width="10.140625" style="229" customWidth="1"/>
    <col min="14383" max="14383" width="9" style="229" customWidth="1"/>
    <col min="14384" max="14384" width="10.140625" style="229" customWidth="1"/>
    <col min="14385" max="14385" width="9.42578125" style="229" customWidth="1"/>
    <col min="14386" max="14386" width="12.7109375" style="229" customWidth="1"/>
    <col min="14387" max="14592" width="9.140625" style="229"/>
    <col min="14593" max="14593" width="71.5703125" style="229" customWidth="1"/>
    <col min="14594" max="14594" width="18.42578125" style="229" customWidth="1"/>
    <col min="14595" max="14595" width="0" style="229" hidden="1" customWidth="1"/>
    <col min="14596" max="14596" width="3.140625" style="229" customWidth="1"/>
    <col min="14597" max="14597" width="11.5703125" style="229" customWidth="1"/>
    <col min="14598" max="14600" width="11.85546875" style="229" customWidth="1"/>
    <col min="14601" max="14601" width="11.85546875" style="229" bestFit="1" customWidth="1"/>
    <col min="14602" max="14609" width="11.85546875" style="229" customWidth="1"/>
    <col min="14610" max="14610" width="8.7109375" style="229" customWidth="1"/>
    <col min="14611" max="14615" width="0" style="229" hidden="1" customWidth="1"/>
    <col min="14616" max="14616" width="13.42578125" style="229" customWidth="1"/>
    <col min="14617" max="14617" width="25.7109375" style="229" customWidth="1"/>
    <col min="14618" max="14618" width="21.5703125" style="229" customWidth="1"/>
    <col min="14619" max="14619" width="27" style="229" customWidth="1"/>
    <col min="14620" max="14621" width="8" style="229" customWidth="1"/>
    <col min="14622" max="14622" width="10.42578125" style="229" customWidth="1"/>
    <col min="14623" max="14623" width="9" style="229" customWidth="1"/>
    <col min="14624" max="14637" width="6.7109375" style="229" customWidth="1"/>
    <col min="14638" max="14638" width="10.140625" style="229" customWidth="1"/>
    <col min="14639" max="14639" width="9" style="229" customWidth="1"/>
    <col min="14640" max="14640" width="10.140625" style="229" customWidth="1"/>
    <col min="14641" max="14641" width="9.42578125" style="229" customWidth="1"/>
    <col min="14642" max="14642" width="12.7109375" style="229" customWidth="1"/>
    <col min="14643" max="14848" width="9.140625" style="229"/>
    <col min="14849" max="14849" width="71.5703125" style="229" customWidth="1"/>
    <col min="14850" max="14850" width="18.42578125" style="229" customWidth="1"/>
    <col min="14851" max="14851" width="0" style="229" hidden="1" customWidth="1"/>
    <col min="14852" max="14852" width="3.140625" style="229" customWidth="1"/>
    <col min="14853" max="14853" width="11.5703125" style="229" customWidth="1"/>
    <col min="14854" max="14856" width="11.85546875" style="229" customWidth="1"/>
    <col min="14857" max="14857" width="11.85546875" style="229" bestFit="1" customWidth="1"/>
    <col min="14858" max="14865" width="11.85546875" style="229" customWidth="1"/>
    <col min="14866" max="14866" width="8.7109375" style="229" customWidth="1"/>
    <col min="14867" max="14871" width="0" style="229" hidden="1" customWidth="1"/>
    <col min="14872" max="14872" width="13.42578125" style="229" customWidth="1"/>
    <col min="14873" max="14873" width="25.7109375" style="229" customWidth="1"/>
    <col min="14874" max="14874" width="21.5703125" style="229" customWidth="1"/>
    <col min="14875" max="14875" width="27" style="229" customWidth="1"/>
    <col min="14876" max="14877" width="8" style="229" customWidth="1"/>
    <col min="14878" max="14878" width="10.42578125" style="229" customWidth="1"/>
    <col min="14879" max="14879" width="9" style="229" customWidth="1"/>
    <col min="14880" max="14893" width="6.7109375" style="229" customWidth="1"/>
    <col min="14894" max="14894" width="10.140625" style="229" customWidth="1"/>
    <col min="14895" max="14895" width="9" style="229" customWidth="1"/>
    <col min="14896" max="14896" width="10.140625" style="229" customWidth="1"/>
    <col min="14897" max="14897" width="9.42578125" style="229" customWidth="1"/>
    <col min="14898" max="14898" width="12.7109375" style="229" customWidth="1"/>
    <col min="14899" max="15104" width="9.140625" style="229"/>
    <col min="15105" max="15105" width="71.5703125" style="229" customWidth="1"/>
    <col min="15106" max="15106" width="18.42578125" style="229" customWidth="1"/>
    <col min="15107" max="15107" width="0" style="229" hidden="1" customWidth="1"/>
    <col min="15108" max="15108" width="3.140625" style="229" customWidth="1"/>
    <col min="15109" max="15109" width="11.5703125" style="229" customWidth="1"/>
    <col min="15110" max="15112" width="11.85546875" style="229" customWidth="1"/>
    <col min="15113" max="15113" width="11.85546875" style="229" bestFit="1" customWidth="1"/>
    <col min="15114" max="15121" width="11.85546875" style="229" customWidth="1"/>
    <col min="15122" max="15122" width="8.7109375" style="229" customWidth="1"/>
    <col min="15123" max="15127" width="0" style="229" hidden="1" customWidth="1"/>
    <col min="15128" max="15128" width="13.42578125" style="229" customWidth="1"/>
    <col min="15129" max="15129" width="25.7109375" style="229" customWidth="1"/>
    <col min="15130" max="15130" width="21.5703125" style="229" customWidth="1"/>
    <col min="15131" max="15131" width="27" style="229" customWidth="1"/>
    <col min="15132" max="15133" width="8" style="229" customWidth="1"/>
    <col min="15134" max="15134" width="10.42578125" style="229" customWidth="1"/>
    <col min="15135" max="15135" width="9" style="229" customWidth="1"/>
    <col min="15136" max="15149" width="6.7109375" style="229" customWidth="1"/>
    <col min="15150" max="15150" width="10.140625" style="229" customWidth="1"/>
    <col min="15151" max="15151" width="9" style="229" customWidth="1"/>
    <col min="15152" max="15152" width="10.140625" style="229" customWidth="1"/>
    <col min="15153" max="15153" width="9.42578125" style="229" customWidth="1"/>
    <col min="15154" max="15154" width="12.7109375" style="229" customWidth="1"/>
    <col min="15155" max="15360" width="9.140625" style="229"/>
    <col min="15361" max="15361" width="71.5703125" style="229" customWidth="1"/>
    <col min="15362" max="15362" width="18.42578125" style="229" customWidth="1"/>
    <col min="15363" max="15363" width="0" style="229" hidden="1" customWidth="1"/>
    <col min="15364" max="15364" width="3.140625" style="229" customWidth="1"/>
    <col min="15365" max="15365" width="11.5703125" style="229" customWidth="1"/>
    <col min="15366" max="15368" width="11.85546875" style="229" customWidth="1"/>
    <col min="15369" max="15369" width="11.85546875" style="229" bestFit="1" customWidth="1"/>
    <col min="15370" max="15377" width="11.85546875" style="229" customWidth="1"/>
    <col min="15378" max="15378" width="8.7109375" style="229" customWidth="1"/>
    <col min="15379" max="15383" width="0" style="229" hidden="1" customWidth="1"/>
    <col min="15384" max="15384" width="13.42578125" style="229" customWidth="1"/>
    <col min="15385" max="15385" width="25.7109375" style="229" customWidth="1"/>
    <col min="15386" max="15386" width="21.5703125" style="229" customWidth="1"/>
    <col min="15387" max="15387" width="27" style="229" customWidth="1"/>
    <col min="15388" max="15389" width="8" style="229" customWidth="1"/>
    <col min="15390" max="15390" width="10.42578125" style="229" customWidth="1"/>
    <col min="15391" max="15391" width="9" style="229" customWidth="1"/>
    <col min="15392" max="15405" width="6.7109375" style="229" customWidth="1"/>
    <col min="15406" max="15406" width="10.140625" style="229" customWidth="1"/>
    <col min="15407" max="15407" width="9" style="229" customWidth="1"/>
    <col min="15408" max="15408" width="10.140625" style="229" customWidth="1"/>
    <col min="15409" max="15409" width="9.42578125" style="229" customWidth="1"/>
    <col min="15410" max="15410" width="12.7109375" style="229" customWidth="1"/>
    <col min="15411" max="15616" width="9.140625" style="229"/>
    <col min="15617" max="15617" width="71.5703125" style="229" customWidth="1"/>
    <col min="15618" max="15618" width="18.42578125" style="229" customWidth="1"/>
    <col min="15619" max="15619" width="0" style="229" hidden="1" customWidth="1"/>
    <col min="15620" max="15620" width="3.140625" style="229" customWidth="1"/>
    <col min="15621" max="15621" width="11.5703125" style="229" customWidth="1"/>
    <col min="15622" max="15624" width="11.85546875" style="229" customWidth="1"/>
    <col min="15625" max="15625" width="11.85546875" style="229" bestFit="1" customWidth="1"/>
    <col min="15626" max="15633" width="11.85546875" style="229" customWidth="1"/>
    <col min="15634" max="15634" width="8.7109375" style="229" customWidth="1"/>
    <col min="15635" max="15639" width="0" style="229" hidden="1" customWidth="1"/>
    <col min="15640" max="15640" width="13.42578125" style="229" customWidth="1"/>
    <col min="15641" max="15641" width="25.7109375" style="229" customWidth="1"/>
    <col min="15642" max="15642" width="21.5703125" style="229" customWidth="1"/>
    <col min="15643" max="15643" width="27" style="229" customWidth="1"/>
    <col min="15644" max="15645" width="8" style="229" customWidth="1"/>
    <col min="15646" max="15646" width="10.42578125" style="229" customWidth="1"/>
    <col min="15647" max="15647" width="9" style="229" customWidth="1"/>
    <col min="15648" max="15661" width="6.7109375" style="229" customWidth="1"/>
    <col min="15662" max="15662" width="10.140625" style="229" customWidth="1"/>
    <col min="15663" max="15663" width="9" style="229" customWidth="1"/>
    <col min="15664" max="15664" width="10.140625" style="229" customWidth="1"/>
    <col min="15665" max="15665" width="9.42578125" style="229" customWidth="1"/>
    <col min="15666" max="15666" width="12.7109375" style="229" customWidth="1"/>
    <col min="15667" max="15872" width="9.140625" style="229"/>
    <col min="15873" max="15873" width="71.5703125" style="229" customWidth="1"/>
    <col min="15874" max="15874" width="18.42578125" style="229" customWidth="1"/>
    <col min="15875" max="15875" width="0" style="229" hidden="1" customWidth="1"/>
    <col min="15876" max="15876" width="3.140625" style="229" customWidth="1"/>
    <col min="15877" max="15877" width="11.5703125" style="229" customWidth="1"/>
    <col min="15878" max="15880" width="11.85546875" style="229" customWidth="1"/>
    <col min="15881" max="15881" width="11.85546875" style="229" bestFit="1" customWidth="1"/>
    <col min="15882" max="15889" width="11.85546875" style="229" customWidth="1"/>
    <col min="15890" max="15890" width="8.7109375" style="229" customWidth="1"/>
    <col min="15891" max="15895" width="0" style="229" hidden="1" customWidth="1"/>
    <col min="15896" max="15896" width="13.42578125" style="229" customWidth="1"/>
    <col min="15897" max="15897" width="25.7109375" style="229" customWidth="1"/>
    <col min="15898" max="15898" width="21.5703125" style="229" customWidth="1"/>
    <col min="15899" max="15899" width="27" style="229" customWidth="1"/>
    <col min="15900" max="15901" width="8" style="229" customWidth="1"/>
    <col min="15902" max="15902" width="10.42578125" style="229" customWidth="1"/>
    <col min="15903" max="15903" width="9" style="229" customWidth="1"/>
    <col min="15904" max="15917" width="6.7109375" style="229" customWidth="1"/>
    <col min="15918" max="15918" width="10.140625" style="229" customWidth="1"/>
    <col min="15919" max="15919" width="9" style="229" customWidth="1"/>
    <col min="15920" max="15920" width="10.140625" style="229" customWidth="1"/>
    <col min="15921" max="15921" width="9.42578125" style="229" customWidth="1"/>
    <col min="15922" max="15922" width="12.7109375" style="229" customWidth="1"/>
    <col min="15923" max="16128" width="9.140625" style="229"/>
    <col min="16129" max="16129" width="71.5703125" style="229" customWidth="1"/>
    <col min="16130" max="16130" width="18.42578125" style="229" customWidth="1"/>
    <col min="16131" max="16131" width="0" style="229" hidden="1" customWidth="1"/>
    <col min="16132" max="16132" width="3.140625" style="229" customWidth="1"/>
    <col min="16133" max="16133" width="11.5703125" style="229" customWidth="1"/>
    <col min="16134" max="16136" width="11.85546875" style="229" customWidth="1"/>
    <col min="16137" max="16137" width="11.85546875" style="229" bestFit="1" customWidth="1"/>
    <col min="16138" max="16145" width="11.85546875" style="229" customWidth="1"/>
    <col min="16146" max="16146" width="8.7109375" style="229" customWidth="1"/>
    <col min="16147" max="16151" width="0" style="229" hidden="1" customWidth="1"/>
    <col min="16152" max="16152" width="13.42578125" style="229" customWidth="1"/>
    <col min="16153" max="16153" width="25.7109375" style="229" customWidth="1"/>
    <col min="16154" max="16154" width="21.5703125" style="229" customWidth="1"/>
    <col min="16155" max="16155" width="27" style="229" customWidth="1"/>
    <col min="16156" max="16157" width="8" style="229" customWidth="1"/>
    <col min="16158" max="16158" width="10.42578125" style="229" customWidth="1"/>
    <col min="16159" max="16159" width="9" style="229" customWidth="1"/>
    <col min="16160" max="16173" width="6.7109375" style="229" customWidth="1"/>
    <col min="16174" max="16174" width="10.140625" style="229" customWidth="1"/>
    <col min="16175" max="16175" width="9" style="229" customWidth="1"/>
    <col min="16176" max="16176" width="10.140625" style="229" customWidth="1"/>
    <col min="16177" max="16177" width="9.42578125" style="229" customWidth="1"/>
    <col min="16178" max="16178" width="12.7109375" style="229" customWidth="1"/>
    <col min="16179" max="16384" width="9.140625" style="229"/>
  </cols>
  <sheetData>
    <row r="1" spans="1:91" ht="6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7"/>
      <c r="AY1" s="228"/>
      <c r="AZ1" s="228"/>
      <c r="BA1" s="228"/>
      <c r="BB1" s="228"/>
      <c r="BC1" s="228"/>
    </row>
    <row r="2" spans="1:91" hidden="1">
      <c r="A2" s="230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7"/>
      <c r="AY2" s="228"/>
      <c r="AZ2" s="228"/>
      <c r="BA2" s="228"/>
      <c r="BB2" s="228"/>
      <c r="BC2" s="228"/>
    </row>
    <row r="3" spans="1:91" ht="15" hidden="1">
      <c r="A3" s="231"/>
      <c r="B3" s="227"/>
      <c r="C3" s="227"/>
      <c r="D3" s="227"/>
      <c r="E3" s="227"/>
      <c r="F3" s="227"/>
      <c r="G3" s="227"/>
      <c r="H3" s="232"/>
      <c r="I3" s="232"/>
      <c r="J3" s="232"/>
      <c r="K3" s="227"/>
      <c r="L3" s="227"/>
      <c r="M3" s="228"/>
      <c r="N3" s="233"/>
      <c r="O3" s="233"/>
      <c r="P3" s="233"/>
      <c r="Q3" s="233"/>
      <c r="R3" s="233"/>
      <c r="S3" s="233"/>
      <c r="T3" s="233"/>
      <c r="U3" s="233"/>
      <c r="V3" s="233"/>
      <c r="W3" s="227"/>
      <c r="X3" s="227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4"/>
    </row>
    <row r="4" spans="1:91" hidden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X4" s="228"/>
      <c r="AY4" s="228"/>
      <c r="AZ4" s="228"/>
      <c r="BA4" s="228"/>
      <c r="BB4" s="228"/>
    </row>
    <row r="5" spans="1:91" hidden="1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0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91" ht="13.5" customHeight="1">
      <c r="A6" s="236"/>
      <c r="B6" s="237"/>
      <c r="C6" s="237"/>
      <c r="D6" s="237"/>
      <c r="E6" s="237"/>
      <c r="F6" s="238"/>
      <c r="G6" s="239"/>
      <c r="H6" s="240"/>
      <c r="I6" s="241"/>
      <c r="J6" s="241"/>
      <c r="K6" s="242"/>
      <c r="L6" s="242"/>
      <c r="M6" s="243"/>
      <c r="N6" s="244"/>
      <c r="O6" s="244"/>
      <c r="P6" s="244"/>
      <c r="Q6" s="245"/>
      <c r="R6" s="245"/>
      <c r="S6" s="245"/>
      <c r="T6" s="245"/>
      <c r="U6" s="245"/>
      <c r="V6" s="245"/>
      <c r="W6" s="246"/>
      <c r="X6" s="246"/>
      <c r="Y6" s="228"/>
      <c r="AX6" s="247"/>
    </row>
    <row r="7" spans="1:91" ht="26.25">
      <c r="A7" s="237"/>
      <c r="B7" s="237"/>
      <c r="C7" s="237"/>
      <c r="D7" s="237"/>
      <c r="E7" s="237"/>
      <c r="F7" s="239"/>
      <c r="G7" s="239"/>
      <c r="H7" s="248"/>
      <c r="I7" s="248"/>
      <c r="J7" s="248"/>
      <c r="K7" s="243"/>
      <c r="L7" s="243"/>
      <c r="M7" s="467" t="s">
        <v>150</v>
      </c>
      <c r="N7" s="467"/>
      <c r="O7" s="467"/>
      <c r="P7" s="467"/>
      <c r="Q7" s="467"/>
      <c r="R7" s="467"/>
      <c r="S7" s="467"/>
      <c r="T7" s="467"/>
      <c r="U7" s="467"/>
      <c r="V7" s="467"/>
      <c r="W7" s="249"/>
      <c r="X7" s="249"/>
      <c r="Y7" s="249"/>
      <c r="Z7" s="250"/>
      <c r="AA7" s="250"/>
      <c r="AB7" s="251"/>
      <c r="AC7" s="251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3"/>
      <c r="AY7" s="252"/>
    </row>
    <row r="8" spans="1:91" ht="20.25">
      <c r="A8" s="254"/>
      <c r="B8" s="255"/>
      <c r="C8" s="256"/>
      <c r="D8" s="256"/>
      <c r="E8" s="256"/>
      <c r="F8" s="239"/>
      <c r="G8" s="239"/>
      <c r="H8" s="248"/>
      <c r="I8" s="248"/>
      <c r="J8" s="248"/>
      <c r="K8" s="243"/>
      <c r="L8" s="243"/>
      <c r="M8" s="532" t="s">
        <v>151</v>
      </c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257"/>
      <c r="AB8" s="258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9"/>
      <c r="AY8" s="252"/>
    </row>
    <row r="9" spans="1:91" ht="15.75" customHeight="1">
      <c r="A9" s="254"/>
      <c r="B9" s="256"/>
      <c r="C9" s="256"/>
      <c r="D9" s="256"/>
      <c r="E9" s="256"/>
      <c r="F9" s="239"/>
      <c r="G9" s="239"/>
      <c r="H9" s="248"/>
      <c r="I9" s="248"/>
      <c r="J9" s="248"/>
      <c r="K9" s="243"/>
      <c r="L9" s="243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1"/>
      <c r="AB9" s="261"/>
      <c r="AC9" s="251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53"/>
      <c r="AY9" s="252"/>
    </row>
    <row r="10" spans="1:91" ht="20.25">
      <c r="A10" s="230"/>
      <c r="B10" s="256"/>
      <c r="C10" s="256"/>
      <c r="D10" s="256"/>
      <c r="E10" s="256"/>
      <c r="F10" s="239"/>
      <c r="G10" s="239"/>
      <c r="H10" s="248"/>
      <c r="I10" s="248"/>
      <c r="J10" s="248"/>
      <c r="K10" s="243"/>
      <c r="L10" s="243"/>
      <c r="M10" s="262"/>
      <c r="N10" s="263"/>
      <c r="O10" s="263"/>
      <c r="P10" s="263"/>
      <c r="Q10" s="264"/>
      <c r="R10" s="264"/>
      <c r="S10" s="264"/>
      <c r="T10" s="264"/>
      <c r="U10" s="264"/>
      <c r="V10" s="264"/>
      <c r="W10" s="263"/>
      <c r="X10" s="263"/>
      <c r="Y10" s="265"/>
      <c r="Z10" s="265"/>
      <c r="AA10" s="258"/>
      <c r="AB10" s="258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9"/>
      <c r="AY10" s="252"/>
    </row>
    <row r="11" spans="1:91" ht="20.25">
      <c r="A11" s="266"/>
      <c r="B11" s="267"/>
      <c r="C11" s="267"/>
      <c r="D11" s="267"/>
      <c r="E11" s="267"/>
      <c r="F11" s="268"/>
      <c r="G11" s="268"/>
      <c r="H11" s="268"/>
      <c r="I11" s="268"/>
      <c r="J11" s="268"/>
      <c r="K11" s="268"/>
      <c r="L11" s="268"/>
      <c r="M11" s="532" t="s">
        <v>152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265"/>
      <c r="AA11" s="258"/>
      <c r="AB11" s="258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53"/>
      <c r="AY11" s="252"/>
    </row>
    <row r="12" spans="1:91" ht="18" customHeight="1">
      <c r="A12" s="230"/>
      <c r="B12" s="230"/>
      <c r="C12" s="230"/>
      <c r="D12" s="230"/>
      <c r="E12" s="230"/>
      <c r="F12" s="269"/>
      <c r="G12" s="269"/>
      <c r="H12" s="270"/>
      <c r="I12" s="270"/>
      <c r="J12" s="270"/>
      <c r="K12" s="271"/>
      <c r="L12" s="271"/>
      <c r="M12" s="237"/>
      <c r="N12" s="252"/>
      <c r="O12" s="272"/>
      <c r="P12" s="252"/>
      <c r="Q12" s="252"/>
      <c r="R12" s="252"/>
      <c r="S12" s="252"/>
      <c r="T12" s="252"/>
      <c r="U12" s="252"/>
      <c r="V12" s="252"/>
      <c r="W12" s="230"/>
      <c r="X12" s="258"/>
      <c r="Y12" s="258"/>
      <c r="Z12" s="258"/>
      <c r="AA12" s="258"/>
      <c r="AB12" s="258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9"/>
      <c r="AY12" s="252"/>
    </row>
    <row r="13" spans="1:91" ht="15" customHeight="1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531" t="s">
        <v>231</v>
      </c>
      <c r="M13" s="531"/>
      <c r="N13" s="531"/>
      <c r="O13" s="531"/>
      <c r="P13" s="531"/>
      <c r="Q13" s="531"/>
      <c r="R13" s="531"/>
      <c r="S13" s="252"/>
      <c r="T13" s="252"/>
      <c r="U13" s="252"/>
      <c r="V13" s="252"/>
      <c r="W13" s="230"/>
      <c r="X13" s="258"/>
      <c r="Y13" s="258"/>
      <c r="Z13" s="258"/>
      <c r="AA13" s="258"/>
      <c r="AB13" s="258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53"/>
      <c r="AY13" s="252"/>
    </row>
    <row r="14" spans="1:91" ht="15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52"/>
      <c r="O14" s="252"/>
      <c r="P14" s="252"/>
      <c r="Q14" s="252"/>
      <c r="R14" s="252"/>
      <c r="S14" s="252"/>
      <c r="T14" s="252"/>
      <c r="U14" s="252"/>
      <c r="V14" s="252"/>
      <c r="W14" s="227"/>
      <c r="X14" s="258"/>
      <c r="Y14" s="258"/>
      <c r="Z14" s="258"/>
      <c r="AA14" s="258"/>
      <c r="AB14" s="258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9"/>
      <c r="AY14" s="252"/>
    </row>
    <row r="15" spans="1:91" ht="15.75" thickBot="1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27"/>
      <c r="X15" s="258"/>
      <c r="Y15" s="258"/>
      <c r="Z15" s="258"/>
      <c r="AA15" s="258"/>
      <c r="AB15" s="258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9"/>
      <c r="AY15" s="252"/>
      <c r="AZ15" s="252"/>
      <c r="BA15" s="252"/>
    </row>
    <row r="16" spans="1:91" s="282" customFormat="1" ht="10.5" thickBot="1">
      <c r="A16" s="273" t="s">
        <v>153</v>
      </c>
      <c r="B16" s="274"/>
      <c r="C16" s="533" t="s">
        <v>154</v>
      </c>
      <c r="D16" s="275"/>
      <c r="E16" s="275"/>
      <c r="F16" s="276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8"/>
      <c r="X16" s="278"/>
      <c r="Y16" s="277"/>
      <c r="Z16" s="279"/>
      <c r="AA16" s="280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81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</row>
    <row r="17" spans="1:91" s="282" customFormat="1" ht="9.75">
      <c r="A17" s="283"/>
      <c r="B17" s="284"/>
      <c r="C17" s="534"/>
      <c r="D17" s="285"/>
      <c r="E17" s="285"/>
      <c r="F17" s="286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7"/>
      <c r="X17" s="287"/>
      <c r="Y17" s="280"/>
      <c r="Z17" s="288"/>
      <c r="AA17" s="280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9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</row>
    <row r="18" spans="1:91" s="282" customFormat="1" ht="9.75">
      <c r="A18" s="290"/>
      <c r="B18" s="284"/>
      <c r="C18" s="534"/>
      <c r="D18" s="285"/>
      <c r="E18" s="285"/>
      <c r="F18" s="286"/>
      <c r="G18" s="280"/>
      <c r="H18" s="280"/>
      <c r="I18" s="280"/>
      <c r="J18" s="280"/>
      <c r="K18" s="280"/>
      <c r="L18" s="280"/>
      <c r="M18" s="291"/>
      <c r="N18" s="291"/>
      <c r="O18" s="291"/>
      <c r="P18" s="291"/>
      <c r="Q18" s="291"/>
      <c r="R18" s="291"/>
      <c r="S18" s="291"/>
      <c r="T18" s="280"/>
      <c r="U18" s="280"/>
      <c r="V18" s="280"/>
      <c r="W18" s="287"/>
      <c r="X18" s="287"/>
      <c r="Y18" s="280"/>
      <c r="Z18" s="288"/>
      <c r="AA18" s="280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9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</row>
    <row r="19" spans="1:91" s="282" customFormat="1" ht="9.75" customHeight="1">
      <c r="A19" s="292"/>
      <c r="B19" s="292"/>
      <c r="C19" s="534"/>
      <c r="D19" s="285"/>
      <c r="E19" s="285"/>
      <c r="F19" s="536" t="s">
        <v>155</v>
      </c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293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5"/>
      <c r="AX19" s="296"/>
      <c r="AY19" s="287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</row>
    <row r="20" spans="1:91" s="282" customFormat="1" ht="9.75" customHeight="1" thickBot="1">
      <c r="A20" s="297"/>
      <c r="B20" s="544" t="s">
        <v>156</v>
      </c>
      <c r="C20" s="534"/>
      <c r="D20" s="285"/>
      <c r="E20" s="285"/>
      <c r="F20" s="538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298"/>
      <c r="AA20" s="294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300"/>
      <c r="AX20" s="296"/>
      <c r="AY20" s="287"/>
      <c r="AZ20" s="287"/>
      <c r="BA20" s="287"/>
      <c r="BB20" s="287"/>
      <c r="BC20" s="287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</row>
    <row r="21" spans="1:91" s="282" customFormat="1" ht="31.5" customHeight="1">
      <c r="A21" s="297" t="s">
        <v>157</v>
      </c>
      <c r="B21" s="544"/>
      <c r="C21" s="534"/>
      <c r="D21" s="546"/>
      <c r="E21" s="301"/>
      <c r="F21" s="540" t="s">
        <v>158</v>
      </c>
      <c r="G21" s="540" t="s">
        <v>159</v>
      </c>
      <c r="H21" s="540" t="s">
        <v>160</v>
      </c>
      <c r="I21" s="542" t="s">
        <v>161</v>
      </c>
      <c r="J21" s="540" t="s">
        <v>162</v>
      </c>
      <c r="K21" s="540" t="s">
        <v>163</v>
      </c>
      <c r="L21" s="540" t="s">
        <v>164</v>
      </c>
      <c r="M21" s="540" t="s">
        <v>165</v>
      </c>
      <c r="N21" s="540" t="s">
        <v>166</v>
      </c>
      <c r="O21" s="540" t="s">
        <v>167</v>
      </c>
      <c r="P21" s="540" t="s">
        <v>168</v>
      </c>
      <c r="Q21" s="540" t="s">
        <v>169</v>
      </c>
      <c r="R21" s="540"/>
      <c r="S21" s="540"/>
      <c r="T21" s="540"/>
      <c r="U21" s="540"/>
      <c r="V21" s="540"/>
      <c r="W21" s="540"/>
      <c r="X21" s="550" t="s">
        <v>170</v>
      </c>
      <c r="Y21" s="540" t="s">
        <v>171</v>
      </c>
      <c r="Z21" s="540" t="s">
        <v>172</v>
      </c>
      <c r="AA21" s="549"/>
      <c r="AB21" s="549"/>
      <c r="AC21" s="549"/>
      <c r="AD21" s="549"/>
      <c r="AE21" s="549"/>
      <c r="AF21" s="549"/>
      <c r="AG21" s="552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59"/>
      <c r="AV21" s="549"/>
      <c r="AW21" s="552"/>
      <c r="AX21" s="553"/>
      <c r="AY21" s="280"/>
    </row>
    <row r="22" spans="1:91" s="282" customFormat="1" ht="24.75" customHeight="1">
      <c r="A22" s="297"/>
      <c r="B22" s="544"/>
      <c r="C22" s="534"/>
      <c r="D22" s="547"/>
      <c r="E22" s="301"/>
      <c r="F22" s="540"/>
      <c r="G22" s="540"/>
      <c r="H22" s="540"/>
      <c r="I22" s="542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50"/>
      <c r="Y22" s="540"/>
      <c r="Z22" s="540"/>
      <c r="AA22" s="549"/>
      <c r="AB22" s="549"/>
      <c r="AC22" s="549"/>
      <c r="AD22" s="549"/>
      <c r="AE22" s="549"/>
      <c r="AF22" s="549"/>
      <c r="AG22" s="552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59"/>
      <c r="AV22" s="549"/>
      <c r="AW22" s="552"/>
      <c r="AX22" s="554"/>
      <c r="AY22" s="280"/>
    </row>
    <row r="23" spans="1:91" s="282" customFormat="1" ht="102.75" customHeight="1" thickBot="1">
      <c r="A23" s="302"/>
      <c r="B23" s="545"/>
      <c r="C23" s="535"/>
      <c r="D23" s="548"/>
      <c r="E23" s="303" t="s">
        <v>173</v>
      </c>
      <c r="F23" s="541"/>
      <c r="G23" s="541"/>
      <c r="H23" s="541"/>
      <c r="I23" s="543"/>
      <c r="J23" s="541"/>
      <c r="K23" s="541"/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51"/>
      <c r="Y23" s="541"/>
      <c r="Z23" s="541"/>
      <c r="AA23" s="549"/>
      <c r="AB23" s="549"/>
      <c r="AC23" s="549"/>
      <c r="AD23" s="549"/>
      <c r="AE23" s="549"/>
      <c r="AF23" s="549"/>
      <c r="AG23" s="552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59"/>
      <c r="AV23" s="549"/>
      <c r="AW23" s="552"/>
      <c r="AX23" s="554"/>
      <c r="AY23" s="280"/>
    </row>
    <row r="24" spans="1:91" s="313" customFormat="1" ht="15.75" thickBot="1">
      <c r="A24" s="304">
        <v>1</v>
      </c>
      <c r="B24" s="305">
        <v>2</v>
      </c>
      <c r="C24" s="304">
        <v>3</v>
      </c>
      <c r="D24" s="306"/>
      <c r="E24" s="306"/>
      <c r="F24" s="307"/>
      <c r="G24" s="308"/>
      <c r="H24" s="307"/>
      <c r="I24" s="307"/>
      <c r="J24" s="309"/>
      <c r="K24" s="307"/>
      <c r="L24" s="307"/>
      <c r="M24" s="307"/>
      <c r="N24" s="308"/>
      <c r="O24" s="307"/>
      <c r="P24" s="307"/>
      <c r="Q24" s="307"/>
      <c r="R24" s="307"/>
      <c r="S24" s="307"/>
      <c r="T24" s="307"/>
      <c r="U24" s="307"/>
      <c r="V24" s="307"/>
      <c r="W24" s="307"/>
      <c r="X24" s="457"/>
      <c r="Y24" s="308"/>
      <c r="Z24" s="310"/>
      <c r="AA24" s="311"/>
      <c r="AB24" s="266"/>
      <c r="AC24" s="311"/>
      <c r="AD24" s="311"/>
      <c r="AE24" s="266"/>
      <c r="AF24" s="311"/>
      <c r="AG24" s="266"/>
      <c r="AH24" s="311"/>
      <c r="AI24" s="266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266"/>
      <c r="AX24" s="311"/>
      <c r="AY24" s="312"/>
    </row>
    <row r="25" spans="1:91" ht="27" customHeight="1" thickBot="1">
      <c r="A25" s="314" t="s">
        <v>174</v>
      </c>
      <c r="B25" s="315"/>
      <c r="C25" s="316"/>
      <c r="D25" s="317"/>
      <c r="E25" s="318"/>
      <c r="F25" s="319"/>
      <c r="G25" s="320"/>
      <c r="H25" s="320"/>
      <c r="I25" s="319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459"/>
      <c r="Y25" s="320">
        <v>12</v>
      </c>
      <c r="Z25" s="321"/>
      <c r="AA25" s="322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87"/>
      <c r="AX25" s="323"/>
      <c r="AY25" s="252"/>
    </row>
    <row r="26" spans="1:91" ht="28.5" customHeight="1" thickBot="1">
      <c r="A26" s="324"/>
      <c r="B26" s="325"/>
      <c r="C26" s="325"/>
      <c r="D26" s="326"/>
      <c r="E26" s="327"/>
      <c r="F26" s="328" t="s">
        <v>175</v>
      </c>
      <c r="G26" s="329" t="s">
        <v>175</v>
      </c>
      <c r="H26" s="329" t="s">
        <v>175</v>
      </c>
      <c r="I26" s="328" t="s">
        <v>175</v>
      </c>
      <c r="J26" s="329" t="s">
        <v>175</v>
      </c>
      <c r="K26" s="329" t="s">
        <v>175</v>
      </c>
      <c r="L26" s="329" t="s">
        <v>175</v>
      </c>
      <c r="M26" s="329" t="s">
        <v>175</v>
      </c>
      <c r="N26" s="329" t="s">
        <v>175</v>
      </c>
      <c r="O26" s="329" t="s">
        <v>175</v>
      </c>
      <c r="P26" s="329" t="s">
        <v>175</v>
      </c>
      <c r="Q26" s="329" t="s">
        <v>175</v>
      </c>
      <c r="R26" s="329"/>
      <c r="S26" s="329"/>
      <c r="T26" s="329"/>
      <c r="U26" s="329"/>
      <c r="V26" s="329"/>
      <c r="W26" s="329"/>
      <c r="X26" s="461" t="s">
        <v>175</v>
      </c>
      <c r="Y26" s="329" t="s">
        <v>175</v>
      </c>
      <c r="Z26" s="330"/>
      <c r="AA26" s="331"/>
      <c r="AB26" s="331"/>
      <c r="AC26" s="331"/>
      <c r="AD26" s="331"/>
      <c r="AE26" s="331"/>
      <c r="AF26" s="331"/>
      <c r="AG26" s="332"/>
      <c r="AH26" s="332"/>
      <c r="AI26" s="331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23"/>
      <c r="AY26" s="252"/>
    </row>
    <row r="27" spans="1:91" ht="35.1" customHeight="1" thickBot="1">
      <c r="A27" s="334" t="s">
        <v>33</v>
      </c>
      <c r="B27" s="335">
        <v>80</v>
      </c>
      <c r="C27" s="335"/>
      <c r="D27" s="336"/>
      <c r="E27" s="337" t="s">
        <v>176</v>
      </c>
      <c r="F27" s="338">
        <v>80</v>
      </c>
      <c r="G27" s="338">
        <f>'[1]2 день'!BJ80</f>
        <v>20</v>
      </c>
      <c r="H27" s="338">
        <f>'[1]3 день '!BH80</f>
        <v>60</v>
      </c>
      <c r="I27" s="338">
        <f>'[1]4 день'!BJ80</f>
        <v>70</v>
      </c>
      <c r="J27" s="338">
        <v>80</v>
      </c>
      <c r="K27" s="338">
        <v>40</v>
      </c>
      <c r="L27" s="338">
        <v>40</v>
      </c>
      <c r="M27" s="338">
        <v>40</v>
      </c>
      <c r="N27" s="338">
        <v>42</v>
      </c>
      <c r="O27" s="338">
        <v>40</v>
      </c>
      <c r="P27" s="338">
        <v>40</v>
      </c>
      <c r="Q27" s="338">
        <v>20</v>
      </c>
      <c r="R27" s="338"/>
      <c r="S27" s="338"/>
      <c r="T27" s="338"/>
      <c r="U27" s="338"/>
      <c r="V27" s="338"/>
      <c r="W27" s="338"/>
      <c r="X27" s="463">
        <f>SUM(F27:W27)</f>
        <v>572</v>
      </c>
      <c r="Y27" s="339">
        <f>X27/Y25</f>
        <v>47.666666666666664</v>
      </c>
      <c r="Z27" s="340">
        <f>(Y27-B27)/B27*100</f>
        <v>-40.416666666666664</v>
      </c>
      <c r="AA27" s="341"/>
      <c r="AB27" s="342"/>
      <c r="AC27" s="342"/>
      <c r="AD27" s="342"/>
      <c r="AE27" s="342"/>
      <c r="AF27" s="342"/>
      <c r="AG27" s="25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3"/>
      <c r="AU27" s="344"/>
      <c r="AV27" s="345"/>
      <c r="AW27" s="252"/>
      <c r="AX27" s="346"/>
      <c r="AY27" s="252"/>
    </row>
    <row r="28" spans="1:91" ht="35.1" customHeight="1" thickBot="1">
      <c r="A28" s="347" t="s">
        <v>177</v>
      </c>
      <c r="B28" s="335">
        <v>150</v>
      </c>
      <c r="C28" s="335"/>
      <c r="D28" s="336"/>
      <c r="E28" s="337" t="s">
        <v>176</v>
      </c>
      <c r="F28" s="348">
        <v>140</v>
      </c>
      <c r="G28" s="349">
        <f>'[1]2 день'!BJ79+'[1]2 день'!BJ77+'[1]2 день'!BJ74</f>
        <v>60.9</v>
      </c>
      <c r="H28" s="349">
        <f>'[1]3 день '!BH79+'[1]3 день '!BH77+'[1]3 день '!BH74</f>
        <v>96</v>
      </c>
      <c r="I28" s="348">
        <f>'[1]4 день'!BJ79+'[1]4 день'!BJ77+'[1]4 день'!BJ74</f>
        <v>90</v>
      </c>
      <c r="J28" s="348">
        <v>110</v>
      </c>
      <c r="K28" s="349">
        <f>'[1]6 день(суббота)'!BS79+'[1]6 день(суббота)'!BS77</f>
        <v>94.2</v>
      </c>
      <c r="L28" s="349">
        <f>'[1]7 день'!BJ79+'[1]7 день'!BJ77+'[1]7 день'!BJ74</f>
        <v>64.3</v>
      </c>
      <c r="M28" s="349">
        <v>130</v>
      </c>
      <c r="N28" s="349">
        <v>80</v>
      </c>
      <c r="O28" s="348">
        <f>'[1]10день'!BL79+'[1]10день'!BL77+'[1]10день'!BL74</f>
        <v>41.6</v>
      </c>
      <c r="P28" s="349">
        <f>'[1]11день  сердце'!BJ79+'[1]11день  сердце'!BJ77+'[1]11день  сердце'!BJ74</f>
        <v>80</v>
      </c>
      <c r="Q28" s="349">
        <v>100</v>
      </c>
      <c r="R28" s="350"/>
      <c r="S28" s="350"/>
      <c r="T28" s="351"/>
      <c r="U28" s="351"/>
      <c r="V28" s="351"/>
      <c r="W28" s="351"/>
      <c r="X28" s="463">
        <f t="shared" ref="X28:X91" si="0">SUM(F28:W28)</f>
        <v>1087</v>
      </c>
      <c r="Y28" s="339">
        <f>X28/Y25</f>
        <v>90.583333333333329</v>
      </c>
      <c r="Z28" s="340">
        <f t="shared" ref="Z28:Z91" si="1">(Y28-B28)/B28*100</f>
        <v>-39.611111111111114</v>
      </c>
      <c r="AA28" s="352"/>
      <c r="AB28" s="342"/>
      <c r="AC28" s="342"/>
      <c r="AD28" s="342"/>
      <c r="AE28" s="342"/>
      <c r="AF28" s="342"/>
      <c r="AG28" s="555" t="s">
        <v>178</v>
      </c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346"/>
      <c r="AY28" s="252"/>
    </row>
    <row r="29" spans="1:91" ht="35.1" customHeight="1" thickBot="1">
      <c r="A29" s="353" t="s">
        <v>179</v>
      </c>
      <c r="B29" s="354">
        <v>15</v>
      </c>
      <c r="C29" s="335"/>
      <c r="D29" s="336"/>
      <c r="E29" s="337" t="s">
        <v>176</v>
      </c>
      <c r="F29" s="348">
        <f>'[1]1ДЕНЬ '!BH59+'[1]1ДЕНЬ '!BH34</f>
        <v>0</v>
      </c>
      <c r="G29" s="349">
        <v>10</v>
      </c>
      <c r="H29" s="349">
        <f>'[1]3 день '!BH34+'[1]3 день '!BH59</f>
        <v>4</v>
      </c>
      <c r="I29" s="348">
        <v>31</v>
      </c>
      <c r="J29" s="348">
        <f>'[1]5 день'!BJ34+'[1]5 день'!BJ59</f>
        <v>3.6</v>
      </c>
      <c r="K29" s="349">
        <f>'[1]6 день(суббота)'!BS59+'[1]6 день(суббота)'!BS34</f>
        <v>18</v>
      </c>
      <c r="L29" s="349">
        <f>'[1]7 день'!BJ34+'[1]7 день'!BJ59</f>
        <v>3.6</v>
      </c>
      <c r="M29" s="349">
        <f>'[1]8 день'!BL34+'[1]8 день'!BL59</f>
        <v>10</v>
      </c>
      <c r="N29" s="349">
        <f>'[1]9день'!BN59+'[1]9день'!BN34</f>
        <v>2</v>
      </c>
      <c r="O29" s="348">
        <f>'[1]10день'!BL59+'[1]10день'!BL34</f>
        <v>20</v>
      </c>
      <c r="P29" s="349">
        <f>'[1]11день  сердце'!BJ59+'[1]11день  сердце'!BJ34</f>
        <v>2.8</v>
      </c>
      <c r="Q29" s="349">
        <f>'[1]12день(суббота) '!BJ59+'[1]12день(суббота) '!BJ34</f>
        <v>3.6</v>
      </c>
      <c r="R29" s="350"/>
      <c r="S29" s="350"/>
      <c r="T29" s="351"/>
      <c r="U29" s="351"/>
      <c r="V29" s="351"/>
      <c r="W29" s="351"/>
      <c r="X29" s="463">
        <f t="shared" si="0"/>
        <v>108.59999999999998</v>
      </c>
      <c r="Y29" s="339">
        <f>X29/Y25</f>
        <v>9.0499999999999989</v>
      </c>
      <c r="Z29" s="340">
        <f t="shared" si="1"/>
        <v>-39.666666666666671</v>
      </c>
      <c r="AA29" s="341"/>
      <c r="AB29" s="342"/>
      <c r="AC29" s="342"/>
      <c r="AD29" s="342"/>
      <c r="AE29" s="342"/>
      <c r="AF29" s="342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346"/>
      <c r="AY29" s="252"/>
    </row>
    <row r="30" spans="1:91" ht="35.1" customHeight="1" thickBot="1">
      <c r="A30" s="334" t="s">
        <v>180</v>
      </c>
      <c r="B30" s="355">
        <v>45</v>
      </c>
      <c r="C30" s="335"/>
      <c r="D30" s="336"/>
      <c r="E30" s="337" t="s">
        <v>176</v>
      </c>
      <c r="F30" s="348">
        <v>39</v>
      </c>
      <c r="G30" s="349">
        <f>'[1]2 день'!BJ30+'[1]2 день'!BJ35+'[1]2 день'!BJ36+'[1]2 день'!BJ37+'[1]2 день'!BJ38+'[1]2 день'!BJ39+'[1]2 день'!BJ40+'[1]2 день'!BJ43</f>
        <v>0</v>
      </c>
      <c r="H30" s="349">
        <v>15</v>
      </c>
      <c r="I30" s="348">
        <f>'[1]4 день'!BJ30+'[1]4 день'!BJ35</f>
        <v>0</v>
      </c>
      <c r="J30" s="348">
        <v>45</v>
      </c>
      <c r="K30" s="349">
        <f>'[1]6 день(суббота)'!BS30+'[1]6 день(суббота)'!BS35+'[1]6 день(суббота)'!BS36+'[1]6 день(суббота)'!BS37+'[1]6 день(суббота)'!BS38+'[1]6 день(суббота)'!BS39+'[1]6 день(суббота)'!BS40+'[1]6 день(суббота)'!BS43</f>
        <v>0</v>
      </c>
      <c r="L30" s="349">
        <v>80</v>
      </c>
      <c r="M30" s="349">
        <f>'[1]8 день'!BL30+'[1]8 день'!BL35+'[1]8 день'!BL36+'[1]8 день'!BL37+'[1]8 день'!BL38+'[1]8 день'!BL39+'[1]8 день'!BL40+'[1]8 день'!BL43</f>
        <v>16</v>
      </c>
      <c r="N30" s="349">
        <f>'[1]9день'!BN30+'[1]9день'!BN35+'[1]9день'!BN36+'[1]9день'!BN37+'[1]9день'!BN38+'[1]9день'!BN39+'[1]9день'!BN40+'[1]9день'!BN40</f>
        <v>0</v>
      </c>
      <c r="O30" s="348">
        <f>'[1]10день'!BL30+'[1]10день'!BL35+'[1]10день'!BL36+'[1]10день'!BL37+'[1]10день'!BL38+'[1]10день'!BL39+'[1]10день'!BL40+'[1]10день'!BL43</f>
        <v>0</v>
      </c>
      <c r="P30" s="349">
        <v>80</v>
      </c>
      <c r="Q30" s="349">
        <f>'[1]12день(суббота) '!BJ30+'[1]12день(суббота) '!BJ35+'[1]12день(суббота) '!BJ36+'[1]12день(суббота) '!BJ37+'[1]12день(суббота) '!BJ38+'[1]12день(суббота) '!BJ39+'[1]12день(суббота) '!BJ40+'[1]12день(суббота) '!BJ43</f>
        <v>40</v>
      </c>
      <c r="R30" s="350"/>
      <c r="S30" s="350"/>
      <c r="T30" s="351"/>
      <c r="U30" s="351"/>
      <c r="V30" s="351"/>
      <c r="W30" s="351"/>
      <c r="X30" s="463">
        <f t="shared" si="0"/>
        <v>315</v>
      </c>
      <c r="Y30" s="339">
        <f>X30/Y25</f>
        <v>26.25</v>
      </c>
      <c r="Z30" s="340">
        <f t="shared" si="1"/>
        <v>-41.666666666666671</v>
      </c>
      <c r="AA30" s="341"/>
      <c r="AB30" s="342"/>
      <c r="AC30" s="342"/>
      <c r="AD30" s="342"/>
      <c r="AE30" s="342"/>
      <c r="AF30" s="356"/>
      <c r="AG30" s="252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42"/>
      <c r="AU30" s="344"/>
      <c r="AV30" s="345"/>
      <c r="AW30" s="252"/>
      <c r="AX30" s="346"/>
      <c r="AY30" s="252"/>
    </row>
    <row r="31" spans="1:91" ht="55.5" customHeight="1" thickBot="1">
      <c r="A31" s="358" t="s">
        <v>181</v>
      </c>
      <c r="B31" s="359">
        <v>15</v>
      </c>
      <c r="C31" s="335"/>
      <c r="D31" s="336"/>
      <c r="E31" s="337" t="s">
        <v>176</v>
      </c>
      <c r="F31" s="348">
        <v>38</v>
      </c>
      <c r="G31" s="349">
        <f>'[1]2 день'!BJ53+'[1]2 день'!BJ91</f>
        <v>0</v>
      </c>
      <c r="H31" s="349">
        <f>'[1]3 день '!BH53+'[1]3 день '!BH91</f>
        <v>0</v>
      </c>
      <c r="I31" s="348">
        <f>'[1]4 день'!BJ53+'[1]4 день'!BJ91</f>
        <v>0</v>
      </c>
      <c r="J31" s="348">
        <v>16</v>
      </c>
      <c r="K31" s="349">
        <f>'[1]6 день(суббота)'!BS53+'[1]6 день(суббота)'!BS91</f>
        <v>0</v>
      </c>
      <c r="L31" s="349">
        <f>'[1]7 день'!BJ53+'[1]7 день'!BJ91</f>
        <v>0</v>
      </c>
      <c r="M31" s="349">
        <f>'[1]8 день'!BL53+'[1]8 день'!BL91</f>
        <v>0</v>
      </c>
      <c r="N31" s="349">
        <v>16</v>
      </c>
      <c r="O31" s="348">
        <v>38</v>
      </c>
      <c r="P31" s="349">
        <f>'[1]11день  сердце'!BJ53+'[1]11день  сердце'!BJ91</f>
        <v>0</v>
      </c>
      <c r="Q31" s="349">
        <f>'[1]12день(суббота) '!BJ53+'[1]12день(суббота) '!BJ91</f>
        <v>0</v>
      </c>
      <c r="R31" s="350"/>
      <c r="S31" s="350"/>
      <c r="T31" s="351"/>
      <c r="U31" s="351"/>
      <c r="V31" s="351"/>
      <c r="W31" s="351"/>
      <c r="X31" s="463">
        <f t="shared" si="0"/>
        <v>108</v>
      </c>
      <c r="Y31" s="339">
        <f>X31/Y25</f>
        <v>9</v>
      </c>
      <c r="Z31" s="340">
        <f t="shared" si="1"/>
        <v>-40</v>
      </c>
      <c r="AA31" s="341"/>
      <c r="AB31" s="342"/>
      <c r="AC31" s="252"/>
      <c r="AD31" s="252"/>
      <c r="AE31" s="252"/>
      <c r="AF31" s="345"/>
      <c r="AG31" s="555" t="s">
        <v>182</v>
      </c>
      <c r="AH31" s="555"/>
      <c r="AI31" s="555"/>
      <c r="AJ31" s="555"/>
      <c r="AK31" s="555"/>
      <c r="AL31" s="555"/>
      <c r="AM31" s="555"/>
      <c r="AN31" s="555"/>
      <c r="AO31" s="555"/>
      <c r="AP31" s="555"/>
      <c r="AQ31" s="555"/>
      <c r="AR31" s="555"/>
      <c r="AS31" s="555"/>
      <c r="AT31" s="555"/>
      <c r="AU31" s="555"/>
      <c r="AV31" s="555"/>
      <c r="AW31" s="555"/>
      <c r="AX31" s="346"/>
      <c r="AY31" s="252"/>
    </row>
    <row r="32" spans="1:91" ht="35.1" customHeight="1" thickBot="1">
      <c r="A32" s="347" t="s">
        <v>183</v>
      </c>
      <c r="B32" s="359">
        <v>187</v>
      </c>
      <c r="C32" s="335"/>
      <c r="D32" s="336"/>
      <c r="E32" s="337" t="s">
        <v>176</v>
      </c>
      <c r="F32" s="348">
        <f>('[1]1ДЕНЬ '!BH42)*80/100</f>
        <v>42.88</v>
      </c>
      <c r="G32" s="349">
        <v>170</v>
      </c>
      <c r="H32" s="349">
        <f>('[1]3 день '!BH42)*80/100</f>
        <v>76.8</v>
      </c>
      <c r="I32" s="348">
        <f>('[1]4 день'!BJ42)*80/100</f>
        <v>160</v>
      </c>
      <c r="J32" s="348">
        <f>('[1]5 день'!BJ42)*80/100</f>
        <v>0</v>
      </c>
      <c r="K32" s="349">
        <v>340</v>
      </c>
      <c r="L32" s="349">
        <f>('[1]7 день'!BJ42)*80/100</f>
        <v>64</v>
      </c>
      <c r="M32" s="349">
        <v>170</v>
      </c>
      <c r="N32" s="349">
        <v>180</v>
      </c>
      <c r="O32" s="348">
        <f>('[1]10день'!BL42)*80/100</f>
        <v>25.6</v>
      </c>
      <c r="P32" s="349">
        <f>('[1]11день  сердце'!BJ42)*80/100</f>
        <v>17.28</v>
      </c>
      <c r="Q32" s="349">
        <f>('[1]12день(суббота) '!BJ42)*80/100</f>
        <v>96</v>
      </c>
      <c r="R32" s="350"/>
      <c r="S32" s="350"/>
      <c r="T32" s="351"/>
      <c r="U32" s="351"/>
      <c r="V32" s="351"/>
      <c r="W32" s="351"/>
      <c r="X32" s="463">
        <f t="shared" si="0"/>
        <v>1342.56</v>
      </c>
      <c r="Y32" s="339">
        <f>X32/Y25</f>
        <v>111.88</v>
      </c>
      <c r="Z32" s="340">
        <f t="shared" si="1"/>
        <v>-40.171122994652407</v>
      </c>
      <c r="AA32" s="341"/>
      <c r="AB32" s="342"/>
      <c r="AC32" s="342"/>
      <c r="AD32" s="342"/>
      <c r="AE32" s="342"/>
      <c r="AF32" s="342"/>
      <c r="AG32" s="25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4"/>
      <c r="AV32" s="345"/>
      <c r="AW32" s="252"/>
      <c r="AX32" s="346"/>
      <c r="AY32" s="252"/>
    </row>
    <row r="33" spans="1:51" ht="35.1" customHeight="1" thickBot="1">
      <c r="A33" s="347" t="s">
        <v>184</v>
      </c>
      <c r="B33" s="359">
        <v>280</v>
      </c>
      <c r="C33" s="335"/>
      <c r="D33" s="336"/>
      <c r="E33" s="337" t="s">
        <v>176</v>
      </c>
      <c r="F33" s="348">
        <f>'[1]1ДЕНЬ '!BH26+'[1]1ДЕНЬ '!BH28+'[1]1ДЕНЬ '!BH31+'[1]1ДЕНЬ '!BH44+'[1]1ДЕНЬ '!BH51+'[1]1ДЕНЬ '!BH58+'[1]1ДЕНЬ '!BH61+'[1]1ДЕНЬ '!BH62+'[1]1ДЕНЬ '!BH64+'[1]1ДЕНЬ '!BH78+'[1]1ДЕНЬ '!BH67</f>
        <v>127.5</v>
      </c>
      <c r="G33" s="349">
        <f>'[1]2 день'!BJ26+'[1]2 день'!BJ31+'[1]2 день'!BJ28+'[1]2 день'!BJ44+'[1]2 день'!BJ51+'[1]2 день'!BJ58+'[1]2 день'!BJ61+'[1]2 день'!BJ62+'[1]2 день'!BJ64+'[1]2 день'!BJ78+'[1]2 день'!BJ67</f>
        <v>148.4</v>
      </c>
      <c r="H33" s="349">
        <f>'[1]3 день '!BH26+'[1]3 день '!BH28+'[1]3 день '!BH31+'[1]3 день '!BH44+'[1]3 день '!BH51+'[1]3 день '!BH58+'[1]3 день '!BH61+'[1]3 день '!BH62+'[1]3 день '!BH64+'[1]3 день '!BH67+'[1]3 день '!BH78</f>
        <v>113.2</v>
      </c>
      <c r="I33" s="348">
        <f>'[1]4 день'!BJ26+'[1]4 день'!BJ28+'[1]4 день'!BJ31+'[1]4 день'!BJ44+'[1]4 день'!BJ51+'[1]4 день'!BJ58+'[1]4 день'!BJ61+'[1]4 день'!BJ62+'[1]4 день'!BJ64+'[1]4 день'!BJ67+'[1]4 день'!BJ78</f>
        <v>182.5</v>
      </c>
      <c r="J33" s="348">
        <f>'[1]5 день'!BJ26+'[1]5 день'!BJ28+'[1]5 день'!BJ31+'[1]5 день'!BJ44+'[1]5 день'!BJ51+'[1]5 день'!BJ58+'[1]5 день'!BJ61+'[1]5 день'!BJ62+'[1]5 день'!BJ64+'[1]5 день'!BJ67+'[1]5 день'!BJ78</f>
        <v>316.37999999999994</v>
      </c>
      <c r="K33" s="349">
        <f>'[1]6 день(суббота)'!BS26+'[1]6 день(суббота)'!BS28+'[1]6 день(суббота)'!BS31+'[1]6 день(суббота)'!BS51+'[1]6 день(суббота)'!BS44+'[1]6 день(суббота)'!BS58+'[1]6 день(суббота)'!BS61+'[1]6 день(суббота)'!BS62+'[1]6 день(суббота)'!BS64+'[1]6 день(суббота)'!BS67+'[1]6 день(суббота)'!BS78</f>
        <v>60.4</v>
      </c>
      <c r="L33" s="349">
        <f>'[1]7 день'!BJ26+'[1]7 день'!BJ28+'[1]7 день'!BJ31+'[1]7 день'!BJ44+'[1]7 день'!BJ51+'[1]7 день'!BJ58+'[1]7 день'!BJ61+'[1]7 день'!BJ62+'[1]7 день'!BJ64+'[1]7 день'!BJ67+'[1]7 день'!BJ78</f>
        <v>129.6</v>
      </c>
      <c r="M33" s="349">
        <f>'[1]8 день'!BL26+'[1]8 день'!BL28+'[1]8 день'!BL31+'[1]8 день'!BL44+'[1]8 день'!BL51+'[1]8 день'!BL58+'[1]8 день'!BL61+'[1]8 день'!BL62+'[1]8 день'!BL64+'[1]8 день'!BL67+'[1]8 день'!BL78</f>
        <v>138.80000000000001</v>
      </c>
      <c r="N33" s="349">
        <f>'[1]9день'!BN26+'[1]9день'!BN28+'[1]9день'!BN31+'[1]9день'!BN44+'[1]9день'!BN51+'[1]9день'!BN58+'[1]9день'!BN61+'[1]9день'!BN62+'[1]9день'!BN64+'[1]9день'!BN67+'[1]9день'!BN78</f>
        <v>154.80000000000001</v>
      </c>
      <c r="O33" s="348">
        <f>'[1]10день'!BL26+'[1]10день'!BL28+'[1]10день'!BL31+'[1]10день'!BL44+'[1]10день'!BL51+'[1]10день'!BL58+'[1]10день'!BL61+'[1]10день'!BL62+'[1]10день'!BL64+'[1]10день'!BL67+'[1]10день'!BL78</f>
        <v>70.400000000000006</v>
      </c>
      <c r="P33" s="349">
        <f>'[1]11день  сердце'!BJ26+'[1]11день  сердце'!BJ28+'[1]11день  сердце'!BJ31+'[1]11день  сердце'!BJ44+'[1]11день  сердце'!BJ51+'[1]11день  сердце'!BJ58+'[1]11день  сердце'!BJ61+'[1]11день  сердце'!BJ62+'[1]11день  сердце'!BJ64+'[1]11день  сердце'!BJ67+'[1]11день  сердце'!BJ78</f>
        <v>172.9</v>
      </c>
      <c r="Q33" s="349">
        <f>'[1]12день(суббота) '!BJ26+'[1]12день(суббота) '!BJ28+'[1]12день(суббота) '!BJ31+'[1]12день(суббота) '!BJ44+'[1]12день(суббота) '!BJ51+'[1]12день(суббота) '!BJ58+'[1]12день(суббота) '!BJ62+'[1]12день(суббота) '!BJ61+'[1]12день(суббота) '!BJ64+'[1]12день(суббота) '!BJ67+'[1]12день(суббота) '!BJ78</f>
        <v>319.08</v>
      </c>
      <c r="R33" s="350"/>
      <c r="S33" s="350"/>
      <c r="T33" s="351"/>
      <c r="U33" s="351"/>
      <c r="V33" s="351"/>
      <c r="W33" s="351"/>
      <c r="X33" s="463">
        <f t="shared" si="0"/>
        <v>1933.9599999999998</v>
      </c>
      <c r="Y33" s="339">
        <f>X33/Y25</f>
        <v>161.16333333333333</v>
      </c>
      <c r="Z33" s="340">
        <f t="shared" si="1"/>
        <v>-42.441666666666663</v>
      </c>
      <c r="AA33" s="341"/>
      <c r="AB33" s="342"/>
      <c r="AC33" s="342"/>
      <c r="AD33" s="342"/>
      <c r="AE33" s="342"/>
      <c r="AF33" s="342"/>
      <c r="AG33" s="555" t="s">
        <v>185</v>
      </c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346"/>
      <c r="AY33" s="252"/>
    </row>
    <row r="34" spans="1:51" ht="35.1" customHeight="1" thickBot="1">
      <c r="A34" s="347" t="s">
        <v>186</v>
      </c>
      <c r="B34" s="359">
        <v>185</v>
      </c>
      <c r="C34" s="335"/>
      <c r="D34" s="337"/>
      <c r="E34" s="337" t="s">
        <v>176</v>
      </c>
      <c r="F34" s="348">
        <v>220</v>
      </c>
      <c r="G34" s="349">
        <v>140</v>
      </c>
      <c r="H34" s="349">
        <v>60</v>
      </c>
      <c r="I34" s="348">
        <f>'[1]4 день'!BJ25+'[1]4 день'!BJ63+'[1]4 день'!BJ82+'[1]4 день'!BJ83+'[1]4 день'!BJ84+'[1]4 день'!BJ85+'[1]4 день'!BJ86+'[1]4 день'!BJ92</f>
        <v>0</v>
      </c>
      <c r="J34" s="348">
        <v>60</v>
      </c>
      <c r="K34" s="349">
        <v>60</v>
      </c>
      <c r="L34" s="349">
        <f>'[1]7 день'!BJ25+'[1]7 день'!BJ63+'[1]7 день'!BJ82+'[1]7 день'!BJ83+'[1]7 день'!BJ84+'[1]7 день'!BJ85+'[1]7 день'!BJ86+'[1]7 день'!BJ92</f>
        <v>150</v>
      </c>
      <c r="M34" s="349">
        <v>60</v>
      </c>
      <c r="N34" s="349">
        <v>60</v>
      </c>
      <c r="O34" s="348">
        <v>140</v>
      </c>
      <c r="P34" s="349">
        <v>350</v>
      </c>
      <c r="Q34" s="349">
        <f>'[1]12день(суббота) '!BJ25+'[1]12день(суббота) '!BJ63+'[1]12день(суббота) '!BJ82+'[1]12день(суббота) '!BJ83+'[1]12день(суббота) '!BJ84+'[1]12день(суббота) '!BJ85+'[1]12день(суббота) '!BJ86+'[1]12день(суббота) '!BJ92</f>
        <v>0</v>
      </c>
      <c r="R34" s="350"/>
      <c r="S34" s="350"/>
      <c r="T34" s="351"/>
      <c r="U34" s="351"/>
      <c r="V34" s="351"/>
      <c r="W34" s="351"/>
      <c r="X34" s="463">
        <f t="shared" si="0"/>
        <v>1300</v>
      </c>
      <c r="Y34" s="339">
        <f>X34/Y25</f>
        <v>108.33333333333333</v>
      </c>
      <c r="Z34" s="340">
        <f t="shared" si="1"/>
        <v>-41.441441441441448</v>
      </c>
      <c r="AA34" s="341"/>
      <c r="AB34" s="342"/>
      <c r="AC34" s="342"/>
      <c r="AD34" s="342"/>
      <c r="AE34" s="342"/>
      <c r="AF34" s="342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346"/>
      <c r="AY34" s="252"/>
    </row>
    <row r="35" spans="1:51" ht="35.1" customHeight="1" thickBot="1">
      <c r="A35" s="347" t="s">
        <v>187</v>
      </c>
      <c r="B35" s="359">
        <v>15</v>
      </c>
      <c r="C35" s="335"/>
      <c r="D35" s="337"/>
      <c r="E35" s="337" t="s">
        <v>176</v>
      </c>
      <c r="F35" s="348">
        <f>'[1]1ДЕНЬ '!BH49+'[1]1ДЕНЬ '!BH88+'[1]1ДЕНЬ '!BH47</f>
        <v>20</v>
      </c>
      <c r="G35" s="349">
        <f>'[1]2 день'!BJ88+'[1]2 день'!BJ49+'[1]2 день'!BJ47</f>
        <v>10</v>
      </c>
      <c r="H35" s="349">
        <f>'[1]3 день '!BH49+'[1]3 день '!BH88+'[1]3 день '!BH47</f>
        <v>0</v>
      </c>
      <c r="I35" s="348">
        <v>19</v>
      </c>
      <c r="J35" s="348">
        <f>'[1]5 день'!BJ49+'[1]5 день'!BJ88+'[1]5 день'!BJ47</f>
        <v>10</v>
      </c>
      <c r="K35" s="349">
        <f>'[1]6 день(суббота)'!BS49+'[1]6 день(суббота)'!BS47+'[1]6 день(суббота)'!BS88</f>
        <v>0</v>
      </c>
      <c r="L35" s="349">
        <v>19</v>
      </c>
      <c r="M35" s="349">
        <f>'[1]8 день'!BL49+'[1]8 день'!BL88+'[1]8 день'!BL47</f>
        <v>0</v>
      </c>
      <c r="N35" s="349">
        <f>'[1]9день'!BN49+'[1]9день'!BN88+'[1]9день'!BN47</f>
        <v>0</v>
      </c>
      <c r="O35" s="348">
        <f>'[1]10день'!BL49+'[1]10день'!BL88+'[1]10день'!BL47</f>
        <v>0</v>
      </c>
      <c r="P35" s="349">
        <f>'[1]11день  сердце'!BJ49+'[1]11день  сердце'!BJ47+'[1]11день  сердце'!BJ88</f>
        <v>10</v>
      </c>
      <c r="Q35" s="349">
        <v>19</v>
      </c>
      <c r="R35" s="350"/>
      <c r="S35" s="350"/>
      <c r="T35" s="351"/>
      <c r="U35" s="351"/>
      <c r="V35" s="351"/>
      <c r="W35" s="351"/>
      <c r="X35" s="463">
        <f t="shared" si="0"/>
        <v>107</v>
      </c>
      <c r="Y35" s="339">
        <f>X35/Y25</f>
        <v>8.9166666666666661</v>
      </c>
      <c r="Z35" s="340">
        <f t="shared" si="1"/>
        <v>-40.555555555555564</v>
      </c>
      <c r="AA35" s="341"/>
      <c r="AB35" s="342"/>
      <c r="AC35" s="342"/>
      <c r="AD35" s="342"/>
      <c r="AE35" s="342"/>
      <c r="AF35" s="342"/>
      <c r="AG35" s="25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4"/>
      <c r="AV35" s="345"/>
      <c r="AW35" s="252"/>
      <c r="AX35" s="346"/>
      <c r="AY35" s="252"/>
    </row>
    <row r="36" spans="1:51" ht="45" customHeight="1" thickBot="1">
      <c r="A36" s="358" t="s">
        <v>188</v>
      </c>
      <c r="B36" s="360">
        <v>200</v>
      </c>
      <c r="C36" s="335"/>
      <c r="D36" s="337"/>
      <c r="E36" s="337" t="s">
        <v>176</v>
      </c>
      <c r="F36" s="361">
        <f>('[1]1ДЕНЬ '!BH88+'[1]1ДЕНЬ '!BH71+'[1]1ДЕНЬ '!BH49)*10</f>
        <v>200</v>
      </c>
      <c r="G36" s="362">
        <f>'[1]2 день'!BJ88+'[1]2 день'!BJ49+'[1]2 день'!BJ71</f>
        <v>0</v>
      </c>
      <c r="H36" s="362">
        <f>'[1]3 день '!BH71</f>
        <v>0</v>
      </c>
      <c r="I36" s="361">
        <v>200</v>
      </c>
      <c r="J36" s="361">
        <f>'[1]5 день'!BJ49+'[1]5 день'!BJ88+'[1]5 день'!BJ71</f>
        <v>200</v>
      </c>
      <c r="K36" s="362">
        <f>'[1]6 день(суббота)'!BS49+'[1]6 день(суббота)'!BS88+'[1]6 день(суббота)'!BS71</f>
        <v>0</v>
      </c>
      <c r="L36" s="362">
        <f>('[1]7 день'!BJ88+'[1]7 день'!BJ49+'[1]7 день'!BJ71)*10</f>
        <v>200</v>
      </c>
      <c r="M36" s="362">
        <f>'[1]8 день'!BL88+'[1]8 день'!BL71+'[1]8 день'!BL49</f>
        <v>0</v>
      </c>
      <c r="N36" s="362">
        <f>'[1]9день'!BN71+'[1]9день'!BN46+'[1]9день'!BN88</f>
        <v>200</v>
      </c>
      <c r="O36" s="361">
        <f>'[1]10день'!BL71+'[1]10день'!BL88+'[1]10день'!BL49</f>
        <v>0</v>
      </c>
      <c r="P36" s="362">
        <f>'[1]11день  сердце'!BJ71+('[1]11день  сердце'!BJ49*8)+('[1]11день  сердце'!BJ88*10)</f>
        <v>0</v>
      </c>
      <c r="Q36" s="363">
        <f>'[1]12день(суббота) '!BJ71+('[1]12день(суббота) '!BJ49*8)+('[1]12день(суббота) '!BJ88*10)</f>
        <v>400</v>
      </c>
      <c r="R36" s="364"/>
      <c r="S36" s="350"/>
      <c r="T36" s="351"/>
      <c r="U36" s="351"/>
      <c r="V36" s="351"/>
      <c r="W36" s="351"/>
      <c r="X36" s="463">
        <f t="shared" si="0"/>
        <v>1400</v>
      </c>
      <c r="Y36" s="339">
        <f>X36/Y25</f>
        <v>116.66666666666667</v>
      </c>
      <c r="Z36" s="340">
        <f t="shared" si="1"/>
        <v>-41.666666666666664</v>
      </c>
      <c r="AA36" s="341"/>
      <c r="AB36" s="342"/>
      <c r="AC36" s="342"/>
      <c r="AD36" s="342"/>
      <c r="AE36" s="342"/>
      <c r="AF36" s="342"/>
      <c r="AG36" s="558" t="s">
        <v>189</v>
      </c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558"/>
      <c r="AT36" s="558"/>
      <c r="AU36" s="558"/>
      <c r="AV36" s="558"/>
      <c r="AW36" s="558"/>
      <c r="AX36" s="346"/>
      <c r="AY36" s="252"/>
    </row>
    <row r="37" spans="1:51" ht="40.5" customHeight="1" thickBot="1">
      <c r="A37" s="365" t="s">
        <v>190</v>
      </c>
      <c r="B37" s="335">
        <v>70</v>
      </c>
      <c r="C37" s="335"/>
      <c r="D37" s="337"/>
      <c r="E37" s="337" t="s">
        <v>176</v>
      </c>
      <c r="F37" s="366">
        <f>'[1]1ДЕНЬ '!BH60</f>
        <v>76.5</v>
      </c>
      <c r="G37" s="367">
        <f>'[1]2 день'!BJ60</f>
        <v>0</v>
      </c>
      <c r="H37" s="367">
        <f>'[1]3 день '!BH60</f>
        <v>0</v>
      </c>
      <c r="I37" s="368">
        <f>'[1]4 день'!BJ60</f>
        <v>60</v>
      </c>
      <c r="J37" s="368">
        <f>'[1]5 день'!BJ60</f>
        <v>82.8</v>
      </c>
      <c r="K37" s="367">
        <f>'[1]6 день(суббота)'!BS60</f>
        <v>73.8</v>
      </c>
      <c r="L37" s="367">
        <f>'[1]7 день'!BJ60</f>
        <v>83</v>
      </c>
      <c r="M37" s="367">
        <f>'[1]8 день'!BL60</f>
        <v>0</v>
      </c>
      <c r="N37" s="367">
        <f>'[1]9день'!BN60</f>
        <v>40.200000000000003</v>
      </c>
      <c r="O37" s="366">
        <f>'[1]10день'!BL60</f>
        <v>0</v>
      </c>
      <c r="P37" s="367">
        <f>'[1]11день  сердце'!BJ60</f>
        <v>0</v>
      </c>
      <c r="Q37" s="367">
        <f>'[1]12день(суббота) '!BJ60</f>
        <v>76.5</v>
      </c>
      <c r="R37" s="369"/>
      <c r="S37" s="369"/>
      <c r="T37" s="370"/>
      <c r="U37" s="370"/>
      <c r="V37" s="370"/>
      <c r="W37" s="370"/>
      <c r="X37" s="463">
        <f t="shared" si="0"/>
        <v>492.8</v>
      </c>
      <c r="Y37" s="339">
        <f>X37/Y25</f>
        <v>41.06666666666667</v>
      </c>
      <c r="Z37" s="340">
        <f t="shared" si="1"/>
        <v>-41.333333333333329</v>
      </c>
      <c r="AA37" s="341"/>
      <c r="AB37" s="342"/>
      <c r="AC37" s="342"/>
      <c r="AD37" s="342"/>
      <c r="AE37" s="342"/>
      <c r="AF37" s="342"/>
      <c r="AG37" s="25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4"/>
      <c r="AV37" s="345"/>
      <c r="AW37" s="252"/>
      <c r="AX37" s="346"/>
      <c r="AY37" s="252"/>
    </row>
    <row r="38" spans="1:51" ht="40.5" customHeight="1" thickBot="1">
      <c r="A38" s="365" t="s">
        <v>191</v>
      </c>
      <c r="B38" s="335">
        <v>30</v>
      </c>
      <c r="C38" s="335"/>
      <c r="D38" s="337"/>
      <c r="E38" s="337" t="s">
        <v>176</v>
      </c>
      <c r="F38" s="366">
        <f>'[1]1ДЕНЬ '!BH90+'[1]1ДЕНЬ '!BH73</f>
        <v>0</v>
      </c>
      <c r="G38" s="367">
        <f>'[1]2 день'!BJ73+'[1]2 день'!BJ90</f>
        <v>0</v>
      </c>
      <c r="H38" s="367">
        <f>'[1]3 день '!BH90+'[1]3 день '!BH73</f>
        <v>0</v>
      </c>
      <c r="I38" s="368">
        <f>'[1]4 день'!BJ73+'[1]4 день'!BJ90</f>
        <v>0</v>
      </c>
      <c r="J38" s="368">
        <f>'[1]5 день'!BJ73+'[1]5 день'!BJ90</f>
        <v>0</v>
      </c>
      <c r="K38" s="367">
        <f>'[1]6 день(суббота)'!BS73+'[1]6 день(суббота)'!BS90</f>
        <v>0</v>
      </c>
      <c r="L38" s="367">
        <f>'[1]7 день'!BJ73+'[1]7 день'!BJ90</f>
        <v>0</v>
      </c>
      <c r="M38" s="367">
        <f>'[1]8 день'!BL73+'[1]8 день'!BL90</f>
        <v>0</v>
      </c>
      <c r="N38" s="367">
        <f>'[1]9день'!BN90+'[1]9день'!BN73</f>
        <v>0</v>
      </c>
      <c r="O38" s="366">
        <f>'[1]10день'!BL73+'[1]10день'!BL90</f>
        <v>0</v>
      </c>
      <c r="P38" s="367">
        <f>'[1]11день  сердце'!BJ73+'[1]11день  сердце'!BJ90</f>
        <v>108.6</v>
      </c>
      <c r="Q38" s="367">
        <f>'[1]12день(суббота) '!BJ73+'[1]12день(суббота) '!BJ90</f>
        <v>0</v>
      </c>
      <c r="R38" s="369"/>
      <c r="S38" s="369"/>
      <c r="T38" s="370"/>
      <c r="U38" s="370"/>
      <c r="V38" s="370"/>
      <c r="W38" s="370"/>
      <c r="X38" s="463">
        <f t="shared" si="0"/>
        <v>108.6</v>
      </c>
      <c r="Y38" s="339">
        <f>X38/Y25</f>
        <v>9.0499999999999989</v>
      </c>
      <c r="Z38" s="340">
        <f t="shared" si="1"/>
        <v>-69.833333333333343</v>
      </c>
      <c r="AA38" s="341"/>
      <c r="AB38" s="342"/>
      <c r="AC38" s="342"/>
      <c r="AD38" s="342"/>
      <c r="AE38" s="342"/>
      <c r="AF38" s="342"/>
      <c r="AG38" s="25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4"/>
      <c r="AV38" s="345"/>
      <c r="AW38" s="252"/>
      <c r="AX38" s="346"/>
      <c r="AY38" s="252"/>
    </row>
    <row r="39" spans="1:51" ht="35.1" customHeight="1" thickBot="1">
      <c r="A39" s="347" t="s">
        <v>192</v>
      </c>
      <c r="B39" s="335">
        <v>35</v>
      </c>
      <c r="C39" s="335"/>
      <c r="D39" s="337"/>
      <c r="E39" s="337" t="s">
        <v>176</v>
      </c>
      <c r="F39" s="368">
        <f>'[1]1ДЕНЬ '!BH46+'[1]1ДЕНЬ '!BH48</f>
        <v>0</v>
      </c>
      <c r="G39" s="367">
        <v>79</v>
      </c>
      <c r="H39" s="367">
        <f>'[1]3 день '!BH48+'[1]3 день '!BH46</f>
        <v>0</v>
      </c>
      <c r="I39" s="368">
        <f>'[1]4 день'!BJ46+'[1]4 день'!BJ48</f>
        <v>0</v>
      </c>
      <c r="J39" s="368">
        <f>'[1]5 день'!BJ48+'[1]5 день'!BJ46</f>
        <v>31.2</v>
      </c>
      <c r="K39" s="367">
        <f>'[1]6 день(суббота)'!BS48+'[1]6 день(суббота)'!BS46</f>
        <v>0</v>
      </c>
      <c r="L39" s="367">
        <f>'[1]7 день'!BJ48+'[1]7 день'!BJ46</f>
        <v>0</v>
      </c>
      <c r="M39" s="367">
        <v>79</v>
      </c>
      <c r="N39" s="367">
        <f>'[1]9день'!BN46+'[1]9день'!BN48</f>
        <v>62.4</v>
      </c>
      <c r="O39" s="368">
        <f>'[1]10день'!BL48+'[1]10день'!BL46</f>
        <v>0</v>
      </c>
      <c r="P39" s="367">
        <f>'[1]11день  сердце'!BJ48+'[1]11день  сердце'!BJ46</f>
        <v>0</v>
      </c>
      <c r="Q39" s="367">
        <f>'[1]12день(суббота) '!BJ48+'[1]12день(суббота) '!BJ46</f>
        <v>0</v>
      </c>
      <c r="R39" s="369"/>
      <c r="S39" s="369"/>
      <c r="T39" s="370"/>
      <c r="U39" s="370"/>
      <c r="V39" s="370"/>
      <c r="W39" s="370"/>
      <c r="X39" s="463">
        <f t="shared" si="0"/>
        <v>251.6</v>
      </c>
      <c r="Y39" s="339">
        <f>X39/Y25</f>
        <v>20.966666666666665</v>
      </c>
      <c r="Z39" s="340">
        <f t="shared" si="1"/>
        <v>-40.095238095238102</v>
      </c>
      <c r="AA39" s="341"/>
      <c r="AB39" s="342"/>
      <c r="AC39" s="342"/>
      <c r="AD39" s="342"/>
      <c r="AE39" s="342"/>
      <c r="AF39" s="342"/>
      <c r="AG39" s="555" t="s">
        <v>193</v>
      </c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346"/>
      <c r="AY39" s="252"/>
    </row>
    <row r="40" spans="1:51" ht="35.1" customHeight="1" thickBot="1">
      <c r="A40" s="371" t="s">
        <v>194</v>
      </c>
      <c r="B40" s="335">
        <v>58</v>
      </c>
      <c r="C40" s="335"/>
      <c r="D40" s="337"/>
      <c r="E40" s="337" t="s">
        <v>176</v>
      </c>
      <c r="F40" s="348">
        <f>'[1]1ДЕНЬ '!BH29+'[1]1ДЕНЬ '!BH65</f>
        <v>0</v>
      </c>
      <c r="G40" s="349">
        <f>'[1]2 день'!BJ29+'[1]2 день'!BJ65</f>
        <v>0</v>
      </c>
      <c r="H40" s="349">
        <v>120</v>
      </c>
      <c r="I40" s="348">
        <v>50</v>
      </c>
      <c r="J40" s="348">
        <v>60</v>
      </c>
      <c r="K40" s="349">
        <v>120</v>
      </c>
      <c r="L40" s="349">
        <f>'[1]7 день'!BJ65+'[1]7 день'!BJ29</f>
        <v>0</v>
      </c>
      <c r="M40" s="349">
        <f>'[1]8 день'!BL65+'[1]8 день'!BL29</f>
        <v>0</v>
      </c>
      <c r="N40" s="349">
        <f>'[1]9день'!BN65+'[1]9день'!BN29</f>
        <v>0</v>
      </c>
      <c r="O40" s="348">
        <f>'[1]10день'!BL65+'[1]10день'!BL29</f>
        <v>0</v>
      </c>
      <c r="P40" s="349">
        <f>'[1]11день  сердце'!BJ29+'[1]11день  сердце'!BJ65</f>
        <v>0</v>
      </c>
      <c r="Q40" s="349">
        <v>50</v>
      </c>
      <c r="R40" s="350"/>
      <c r="S40" s="350"/>
      <c r="T40" s="351"/>
      <c r="U40" s="351"/>
      <c r="V40" s="351"/>
      <c r="W40" s="351"/>
      <c r="X40" s="463">
        <f t="shared" si="0"/>
        <v>400</v>
      </c>
      <c r="Y40" s="339">
        <f>X40/Y25</f>
        <v>33.333333333333336</v>
      </c>
      <c r="Z40" s="340">
        <f t="shared" si="1"/>
        <v>-42.528735632183903</v>
      </c>
      <c r="AA40" s="341"/>
      <c r="AB40" s="342"/>
      <c r="AC40" s="342"/>
      <c r="AD40" s="342"/>
      <c r="AE40" s="342"/>
      <c r="AF40" s="258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6"/>
      <c r="AR40" s="556"/>
      <c r="AS40" s="556"/>
      <c r="AT40" s="556"/>
      <c r="AU40" s="556"/>
      <c r="AV40" s="556"/>
      <c r="AW40" s="556"/>
      <c r="AX40" s="346"/>
      <c r="AY40" s="252"/>
    </row>
    <row r="41" spans="1:51" ht="35.1" customHeight="1" thickBot="1">
      <c r="A41" s="347" t="s">
        <v>195</v>
      </c>
      <c r="B41" s="335">
        <v>300</v>
      </c>
      <c r="C41" s="335"/>
      <c r="D41" s="372"/>
      <c r="E41" s="372" t="s">
        <v>176</v>
      </c>
      <c r="F41" s="373">
        <v>200</v>
      </c>
      <c r="G41" s="373">
        <v>250</v>
      </c>
      <c r="H41" s="373">
        <v>210</v>
      </c>
      <c r="I41" s="373">
        <v>206</v>
      </c>
      <c r="J41" s="373">
        <v>190</v>
      </c>
      <c r="K41" s="373">
        <v>35</v>
      </c>
      <c r="L41" s="373">
        <f>'[1]7 день'!BJ57+'[1]7 день'!BJ68</f>
        <v>200</v>
      </c>
      <c r="M41" s="373">
        <v>110</v>
      </c>
      <c r="N41" s="373">
        <v>150</v>
      </c>
      <c r="O41" s="373">
        <v>80</v>
      </c>
      <c r="P41" s="373">
        <v>210</v>
      </c>
      <c r="Q41" s="373">
        <v>120</v>
      </c>
      <c r="R41" s="373"/>
      <c r="S41" s="373"/>
      <c r="T41" s="373"/>
      <c r="U41" s="373"/>
      <c r="V41" s="373"/>
      <c r="W41" s="373"/>
      <c r="X41" s="463">
        <f t="shared" si="0"/>
        <v>1961</v>
      </c>
      <c r="Y41" s="339">
        <f>X41/Y25</f>
        <v>163.41666666666666</v>
      </c>
      <c r="Z41" s="340">
        <f t="shared" si="1"/>
        <v>-45.527777777777786</v>
      </c>
      <c r="AA41" s="341"/>
      <c r="AB41" s="342"/>
      <c r="AC41" s="342"/>
      <c r="AD41" s="342"/>
      <c r="AE41" s="342"/>
      <c r="AF41" s="342"/>
      <c r="AG41" s="25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4"/>
      <c r="AV41" s="345"/>
      <c r="AW41" s="252"/>
      <c r="AX41" s="346"/>
      <c r="AY41" s="252"/>
    </row>
    <row r="42" spans="1:51" ht="35.1" customHeight="1" thickBot="1">
      <c r="A42" s="374" t="s">
        <v>196</v>
      </c>
      <c r="B42" s="335">
        <v>150</v>
      </c>
      <c r="C42" s="335"/>
      <c r="D42" s="375"/>
      <c r="E42" s="375" t="s">
        <v>176</v>
      </c>
      <c r="F42" s="376"/>
      <c r="G42" s="376"/>
      <c r="H42" s="376"/>
      <c r="I42" s="370"/>
      <c r="J42" s="377"/>
      <c r="K42" s="370"/>
      <c r="L42" s="370"/>
      <c r="M42" s="370"/>
      <c r="N42" s="370"/>
      <c r="O42" s="376"/>
      <c r="P42" s="376"/>
      <c r="Q42" s="376"/>
      <c r="R42" s="370"/>
      <c r="S42" s="377"/>
      <c r="T42" s="370"/>
      <c r="U42" s="370"/>
      <c r="V42" s="370"/>
      <c r="W42" s="370"/>
      <c r="X42" s="463">
        <f t="shared" si="0"/>
        <v>0</v>
      </c>
      <c r="Y42" s="339">
        <f>X42/Y25</f>
        <v>0</v>
      </c>
      <c r="Z42" s="340"/>
      <c r="AA42" s="341"/>
      <c r="AB42" s="342"/>
      <c r="AC42" s="342"/>
      <c r="AD42" s="342"/>
      <c r="AE42" s="342"/>
      <c r="AF42" s="342"/>
      <c r="AG42" s="558" t="s">
        <v>197</v>
      </c>
      <c r="AH42" s="558"/>
      <c r="AI42" s="558"/>
      <c r="AJ42" s="558"/>
      <c r="AK42" s="558"/>
      <c r="AL42" s="558"/>
      <c r="AM42" s="558"/>
      <c r="AN42" s="558"/>
      <c r="AO42" s="558"/>
      <c r="AP42" s="558"/>
      <c r="AQ42" s="558"/>
      <c r="AR42" s="558"/>
      <c r="AS42" s="558"/>
      <c r="AT42" s="558"/>
      <c r="AU42" s="558"/>
      <c r="AV42" s="558"/>
      <c r="AW42" s="558"/>
      <c r="AX42" s="346"/>
      <c r="AY42" s="252"/>
    </row>
    <row r="43" spans="1:51" ht="43.5" customHeight="1" thickBot="1">
      <c r="A43" s="365" t="s">
        <v>198</v>
      </c>
      <c r="B43" s="335">
        <v>50</v>
      </c>
      <c r="C43" s="335"/>
      <c r="D43" s="372"/>
      <c r="E43" s="372" t="s">
        <v>176</v>
      </c>
      <c r="F43" s="373">
        <f>'[1]1ДЕНЬ '!BH76</f>
        <v>0</v>
      </c>
      <c r="G43" s="349">
        <v>130</v>
      </c>
      <c r="H43" s="349">
        <f>'[1]3 день '!BH76</f>
        <v>0</v>
      </c>
      <c r="I43" s="349">
        <f>'[1]4 день'!BJ76</f>
        <v>0</v>
      </c>
      <c r="J43" s="349">
        <f>'[1]5 день'!BJ76</f>
        <v>0</v>
      </c>
      <c r="K43" s="349">
        <f>'[1]6 день(суббота)'!BS76</f>
        <v>0</v>
      </c>
      <c r="L43" s="378">
        <f>'[1]7 день'!BJ76</f>
        <v>0</v>
      </c>
      <c r="M43" s="349">
        <v>130</v>
      </c>
      <c r="N43" s="349">
        <f>'[1]9день'!BN76</f>
        <v>0</v>
      </c>
      <c r="O43" s="373">
        <v>100</v>
      </c>
      <c r="P43" s="349">
        <f>'[1]11день  сердце'!BJ76</f>
        <v>0</v>
      </c>
      <c r="Q43" s="349">
        <f>'[1]12день(суббота) '!BJ76</f>
        <v>0</v>
      </c>
      <c r="R43" s="351"/>
      <c r="S43" s="351"/>
      <c r="T43" s="351"/>
      <c r="U43" s="379"/>
      <c r="V43" s="351"/>
      <c r="W43" s="351"/>
      <c r="X43" s="463">
        <f t="shared" si="0"/>
        <v>360</v>
      </c>
      <c r="Y43" s="339">
        <f>X43/Y25</f>
        <v>30</v>
      </c>
      <c r="Z43" s="340">
        <f t="shared" si="1"/>
        <v>-40</v>
      </c>
      <c r="AA43" s="341"/>
      <c r="AB43" s="342"/>
      <c r="AC43" s="342"/>
      <c r="AD43" s="342"/>
      <c r="AE43" s="342"/>
      <c r="AF43" s="342"/>
      <c r="AG43" s="558" t="s">
        <v>199</v>
      </c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563"/>
      <c r="AT43" s="563"/>
      <c r="AU43" s="563"/>
      <c r="AV43" s="563"/>
      <c r="AW43" s="563"/>
      <c r="AX43" s="346"/>
      <c r="AY43" s="252"/>
    </row>
    <row r="44" spans="1:51" ht="35.1" customHeight="1" thickBot="1">
      <c r="A44" s="334" t="s">
        <v>200</v>
      </c>
      <c r="B44" s="335">
        <v>10</v>
      </c>
      <c r="C44" s="335"/>
      <c r="D44" s="372"/>
      <c r="E44" s="372" t="s">
        <v>176</v>
      </c>
      <c r="F44" s="373">
        <f>'[1]1ДЕНЬ '!BH75</f>
        <v>0</v>
      </c>
      <c r="G44" s="349">
        <f>'[1]2 день'!BJ75</f>
        <v>0</v>
      </c>
      <c r="H44" s="349">
        <v>10</v>
      </c>
      <c r="I44" s="349">
        <v>18</v>
      </c>
      <c r="J44" s="349">
        <f>'[1]5 день'!BJ75</f>
        <v>0</v>
      </c>
      <c r="K44" s="349">
        <f>'[1]6 день(суббота)'!BS75</f>
        <v>0</v>
      </c>
      <c r="L44" s="349">
        <v>10</v>
      </c>
      <c r="M44" s="349">
        <v>5</v>
      </c>
      <c r="N44" s="349">
        <v>10</v>
      </c>
      <c r="O44" s="373">
        <f>'[1]10день'!BL75</f>
        <v>0</v>
      </c>
      <c r="P44" s="349">
        <f>'[1]11день  сердце'!BJ75</f>
        <v>0</v>
      </c>
      <c r="Q44" s="349">
        <v>18</v>
      </c>
      <c r="R44" s="351"/>
      <c r="S44" s="351"/>
      <c r="T44" s="351"/>
      <c r="U44" s="351"/>
      <c r="V44" s="351"/>
      <c r="W44" s="351"/>
      <c r="X44" s="463">
        <f t="shared" si="0"/>
        <v>71</v>
      </c>
      <c r="Y44" s="339">
        <f>X44/Y25</f>
        <v>5.916666666666667</v>
      </c>
      <c r="Z44" s="340">
        <f t="shared" si="1"/>
        <v>-40.833333333333336</v>
      </c>
      <c r="AA44" s="341"/>
      <c r="AB44" s="342"/>
      <c r="AC44" s="342"/>
      <c r="AD44" s="342"/>
      <c r="AE44" s="342"/>
      <c r="AF44" s="342"/>
      <c r="AG44" s="558" t="s">
        <v>201</v>
      </c>
      <c r="AH44" s="564"/>
      <c r="AI44" s="564"/>
      <c r="AJ44" s="564"/>
      <c r="AK44" s="564"/>
      <c r="AL44" s="564"/>
      <c r="AM44" s="564"/>
      <c r="AN44" s="564"/>
      <c r="AO44" s="564"/>
      <c r="AP44" s="564"/>
      <c r="AQ44" s="564"/>
      <c r="AR44" s="564"/>
      <c r="AS44" s="564"/>
      <c r="AT44" s="564"/>
      <c r="AU44" s="564"/>
      <c r="AV44" s="564"/>
      <c r="AW44" s="564"/>
      <c r="AX44" s="346"/>
      <c r="AY44" s="252"/>
    </row>
    <row r="45" spans="1:51" ht="35.1" customHeight="1" thickBot="1">
      <c r="A45" s="334" t="s">
        <v>202</v>
      </c>
      <c r="B45" s="335">
        <v>10</v>
      </c>
      <c r="C45" s="335"/>
      <c r="D45" s="372"/>
      <c r="E45" s="372" t="s">
        <v>176</v>
      </c>
      <c r="F45" s="349">
        <f>'[1]1ДЕНЬ '!BH69</f>
        <v>0</v>
      </c>
      <c r="G45" s="349">
        <f>'[1]2 день'!BJ69</f>
        <v>10</v>
      </c>
      <c r="H45" s="349">
        <f>'[1]3 день '!BH69</f>
        <v>0</v>
      </c>
      <c r="I45" s="349">
        <f>'[1]4 день'!BJ69</f>
        <v>0</v>
      </c>
      <c r="J45" s="349">
        <f>'[1]5 день'!BJ69</f>
        <v>0</v>
      </c>
      <c r="K45" s="349">
        <f>'[1]6 день(суббота)'!BS69</f>
        <v>10</v>
      </c>
      <c r="L45" s="349">
        <f>'[1]7 день'!BJ69</f>
        <v>28</v>
      </c>
      <c r="M45" s="349">
        <f>'[1]8 день'!BL69</f>
        <v>6</v>
      </c>
      <c r="N45" s="349">
        <f>'[1]9день'!BN69</f>
        <v>0</v>
      </c>
      <c r="O45" s="349">
        <f>'[1]10день'!BL69</f>
        <v>10</v>
      </c>
      <c r="P45" s="349">
        <f>'[1]11день  сердце'!BJ69</f>
        <v>10</v>
      </c>
      <c r="Q45" s="349">
        <f>'[1]12день(суббота) '!BJ69</f>
        <v>0</v>
      </c>
      <c r="R45" s="351"/>
      <c r="S45" s="351"/>
      <c r="T45" s="351"/>
      <c r="U45" s="351"/>
      <c r="V45" s="351"/>
      <c r="W45" s="351"/>
      <c r="X45" s="463">
        <f t="shared" si="0"/>
        <v>74</v>
      </c>
      <c r="Y45" s="339">
        <f>X45/Y25</f>
        <v>6.166666666666667</v>
      </c>
      <c r="Z45" s="340">
        <f t="shared" si="1"/>
        <v>-38.333333333333329</v>
      </c>
      <c r="AA45" s="352"/>
      <c r="AB45" s="342"/>
      <c r="AC45" s="342"/>
      <c r="AD45" s="342"/>
      <c r="AE45" s="342"/>
      <c r="AF45" s="380"/>
      <c r="AG45" s="252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343"/>
      <c r="AU45" s="344"/>
      <c r="AV45" s="345"/>
      <c r="AW45" s="252"/>
      <c r="AX45" s="346"/>
      <c r="AY45" s="252"/>
    </row>
    <row r="46" spans="1:51" ht="35.1" customHeight="1" thickBot="1">
      <c r="A46" s="334" t="s">
        <v>203</v>
      </c>
      <c r="B46" s="335">
        <v>30</v>
      </c>
      <c r="C46" s="335"/>
      <c r="D46" s="372"/>
      <c r="E46" s="372" t="s">
        <v>176</v>
      </c>
      <c r="F46" s="373">
        <f>'[1]1ДЕНЬ '!BH56</f>
        <v>20</v>
      </c>
      <c r="G46" s="349">
        <f>'[1]2 день'!BJ56</f>
        <v>15</v>
      </c>
      <c r="H46" s="349">
        <v>30</v>
      </c>
      <c r="I46" s="349">
        <f>'[1]4 день'!BJ56</f>
        <v>24.6</v>
      </c>
      <c r="J46" s="349">
        <v>36</v>
      </c>
      <c r="K46" s="349">
        <f>'[1]6 день(суббота)'!BS56</f>
        <v>10.3</v>
      </c>
      <c r="L46" s="349">
        <f>'[1]7 день'!BJ56</f>
        <v>14</v>
      </c>
      <c r="M46" s="349">
        <f>'[1]8 день'!BL56</f>
        <v>5</v>
      </c>
      <c r="N46" s="349">
        <f>'[1]9день'!BN56</f>
        <v>2.9</v>
      </c>
      <c r="O46" s="373">
        <f>'[1]10день'!BL56</f>
        <v>10</v>
      </c>
      <c r="P46" s="349">
        <f>'[1]11день  сердце'!BJ56</f>
        <v>15</v>
      </c>
      <c r="Q46" s="349">
        <v>32</v>
      </c>
      <c r="R46" s="351"/>
      <c r="S46" s="351"/>
      <c r="T46" s="351"/>
      <c r="U46" s="351"/>
      <c r="V46" s="351"/>
      <c r="W46" s="351"/>
      <c r="X46" s="463">
        <f t="shared" si="0"/>
        <v>214.8</v>
      </c>
      <c r="Y46" s="339">
        <f>X46/Y25</f>
        <v>17.900000000000002</v>
      </c>
      <c r="Z46" s="340">
        <f t="shared" si="1"/>
        <v>-40.333333333333329</v>
      </c>
      <c r="AA46" s="352"/>
      <c r="AB46" s="342"/>
      <c r="AC46" s="342"/>
      <c r="AD46" s="342"/>
      <c r="AE46" s="342"/>
      <c r="AF46" s="252"/>
      <c r="AG46" s="565" t="s">
        <v>204</v>
      </c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346"/>
      <c r="AY46" s="252"/>
    </row>
    <row r="47" spans="1:51" ht="35.1" customHeight="1" thickBot="1">
      <c r="A47" s="334" t="s">
        <v>205</v>
      </c>
      <c r="B47" s="335">
        <v>15</v>
      </c>
      <c r="C47" s="335"/>
      <c r="D47" s="372"/>
      <c r="E47" s="372" t="s">
        <v>176</v>
      </c>
      <c r="F47" s="373">
        <v>10</v>
      </c>
      <c r="G47" s="373">
        <v>4</v>
      </c>
      <c r="H47" s="373">
        <v>12</v>
      </c>
      <c r="I47" s="373">
        <f>'[1]4 день'!BJ55</f>
        <v>9.25</v>
      </c>
      <c r="J47" s="373">
        <f>'[1]5 день'!BJ55</f>
        <v>7.8000000000000007</v>
      </c>
      <c r="K47" s="373">
        <v>9</v>
      </c>
      <c r="L47" s="373">
        <f>'[1]7 день'!BJ55</f>
        <v>8.3000000000000007</v>
      </c>
      <c r="M47" s="373">
        <f>'[1]8 день'!BL55</f>
        <v>12.5</v>
      </c>
      <c r="N47" s="373">
        <f>'[1]9день'!BN55</f>
        <v>12.8</v>
      </c>
      <c r="O47" s="373">
        <f>'[1]10день'!BL55</f>
        <v>2</v>
      </c>
      <c r="P47" s="373">
        <f>'[1]11день  сердце'!BJ55</f>
        <v>9.8000000000000007</v>
      </c>
      <c r="Q47" s="373">
        <f>'[1]12день(суббота) '!BJ55</f>
        <v>11</v>
      </c>
      <c r="R47" s="373"/>
      <c r="S47" s="373"/>
      <c r="T47" s="373"/>
      <c r="U47" s="373"/>
      <c r="V47" s="373"/>
      <c r="W47" s="373"/>
      <c r="X47" s="463">
        <f t="shared" si="0"/>
        <v>108.44999999999999</v>
      </c>
      <c r="Y47" s="339">
        <f>X47/Y25</f>
        <v>9.0374999999999996</v>
      </c>
      <c r="Z47" s="340">
        <f t="shared" si="1"/>
        <v>-39.75</v>
      </c>
      <c r="AA47" s="381"/>
      <c r="AB47" s="258"/>
      <c r="AC47" s="258"/>
      <c r="AD47" s="258"/>
      <c r="AE47" s="258"/>
      <c r="AF47" s="342"/>
      <c r="AG47" s="25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4"/>
      <c r="AV47" s="345"/>
      <c r="AW47" s="252"/>
      <c r="AX47" s="346"/>
      <c r="AY47" s="252"/>
    </row>
    <row r="48" spans="1:51" ht="30" hidden="1" customHeight="1">
      <c r="A48" s="382"/>
      <c r="B48" s="383"/>
      <c r="C48" s="335"/>
      <c r="D48" s="384"/>
      <c r="E48" s="384"/>
      <c r="F48" s="385"/>
      <c r="G48" s="386"/>
      <c r="H48" s="386"/>
      <c r="I48" s="386"/>
      <c r="J48" s="386"/>
      <c r="K48" s="386"/>
      <c r="L48" s="386"/>
      <c r="M48" s="386"/>
      <c r="N48" s="386"/>
      <c r="O48" s="385"/>
      <c r="P48" s="386"/>
      <c r="Q48" s="386"/>
      <c r="R48" s="386"/>
      <c r="S48" s="386"/>
      <c r="T48" s="386"/>
      <c r="U48" s="386"/>
      <c r="V48" s="386"/>
      <c r="W48" s="386"/>
      <c r="X48" s="463">
        <f t="shared" si="0"/>
        <v>0</v>
      </c>
      <c r="Y48" s="339"/>
      <c r="Z48" s="340" t="e">
        <f t="shared" si="1"/>
        <v>#DIV/0!</v>
      </c>
      <c r="AA48" s="341"/>
      <c r="AB48" s="342"/>
      <c r="AC48" s="342"/>
      <c r="AD48" s="342"/>
      <c r="AE48" s="342"/>
      <c r="AF48" s="342"/>
      <c r="AG48" s="25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4"/>
      <c r="AV48" s="345"/>
      <c r="AW48" s="252"/>
      <c r="AX48" s="346"/>
      <c r="AY48" s="252"/>
    </row>
    <row r="49" spans="1:51" ht="30" hidden="1" customHeight="1">
      <c r="A49" s="387"/>
      <c r="B49" s="383"/>
      <c r="C49" s="335"/>
      <c r="D49" s="384"/>
      <c r="E49" s="384"/>
      <c r="F49" s="385"/>
      <c r="G49" s="386"/>
      <c r="H49" s="388"/>
      <c r="I49" s="388"/>
      <c r="J49" s="388"/>
      <c r="K49" s="388"/>
      <c r="L49" s="388"/>
      <c r="M49" s="388"/>
      <c r="N49" s="388"/>
      <c r="O49" s="385"/>
      <c r="P49" s="386"/>
      <c r="Q49" s="388"/>
      <c r="R49" s="388"/>
      <c r="S49" s="388"/>
      <c r="T49" s="388"/>
      <c r="U49" s="388"/>
      <c r="V49" s="388"/>
      <c r="W49" s="388"/>
      <c r="X49" s="463">
        <f t="shared" si="0"/>
        <v>0</v>
      </c>
      <c r="Y49" s="339"/>
      <c r="Z49" s="340" t="e">
        <f t="shared" si="1"/>
        <v>#DIV/0!</v>
      </c>
      <c r="AA49" s="341"/>
      <c r="AB49" s="342"/>
      <c r="AC49" s="342"/>
      <c r="AD49" s="342"/>
      <c r="AE49" s="342"/>
      <c r="AF49" s="342"/>
      <c r="AG49" s="25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4"/>
      <c r="AV49" s="345"/>
      <c r="AW49" s="252"/>
      <c r="AX49" s="346"/>
      <c r="AY49" s="252"/>
    </row>
    <row r="50" spans="1:51" ht="30" hidden="1" customHeight="1">
      <c r="A50" s="389"/>
      <c r="B50" s="383"/>
      <c r="C50" s="335"/>
      <c r="D50" s="384"/>
      <c r="E50" s="384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463">
        <f t="shared" si="0"/>
        <v>0</v>
      </c>
      <c r="Y50" s="339"/>
      <c r="Z50" s="340" t="e">
        <f t="shared" si="1"/>
        <v>#DIV/0!</v>
      </c>
      <c r="AA50" s="341"/>
      <c r="AB50" s="342"/>
      <c r="AC50" s="342"/>
      <c r="AD50" s="342"/>
      <c r="AE50" s="342"/>
      <c r="AF50" s="342"/>
      <c r="AG50" s="25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3"/>
      <c r="AU50" s="344"/>
      <c r="AV50" s="345"/>
      <c r="AW50" s="252"/>
      <c r="AX50" s="346"/>
      <c r="AY50" s="252"/>
    </row>
    <row r="51" spans="1:51" ht="30" hidden="1" customHeight="1">
      <c r="A51" s="390"/>
      <c r="B51" s="383"/>
      <c r="C51" s="335"/>
      <c r="D51" s="384"/>
      <c r="E51" s="384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463">
        <f t="shared" si="0"/>
        <v>0</v>
      </c>
      <c r="Y51" s="339"/>
      <c r="Z51" s="340" t="e">
        <f t="shared" si="1"/>
        <v>#DIV/0!</v>
      </c>
      <c r="AA51" s="341"/>
      <c r="AB51" s="342"/>
      <c r="AC51" s="342"/>
      <c r="AD51" s="342"/>
      <c r="AE51" s="342"/>
      <c r="AF51" s="342"/>
      <c r="AG51" s="25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3"/>
      <c r="AU51" s="391"/>
      <c r="AV51" s="345"/>
      <c r="AW51" s="252"/>
      <c r="AX51" s="346"/>
      <c r="AY51" s="252"/>
    </row>
    <row r="52" spans="1:51" ht="30" hidden="1" customHeight="1">
      <c r="A52" s="382"/>
      <c r="B52" s="383"/>
      <c r="C52" s="335"/>
      <c r="D52" s="384"/>
      <c r="E52" s="384"/>
      <c r="F52" s="385"/>
      <c r="G52" s="386"/>
      <c r="H52" s="386"/>
      <c r="I52" s="386"/>
      <c r="J52" s="386"/>
      <c r="K52" s="386"/>
      <c r="L52" s="386"/>
      <c r="M52" s="386"/>
      <c r="N52" s="386"/>
      <c r="O52" s="385"/>
      <c r="P52" s="386"/>
      <c r="Q52" s="386"/>
      <c r="R52" s="386"/>
      <c r="S52" s="386"/>
      <c r="T52" s="386"/>
      <c r="U52" s="386"/>
      <c r="V52" s="386"/>
      <c r="W52" s="386"/>
      <c r="X52" s="463">
        <f t="shared" si="0"/>
        <v>0</v>
      </c>
      <c r="Y52" s="339"/>
      <c r="Z52" s="340" t="e">
        <f t="shared" si="1"/>
        <v>#DIV/0!</v>
      </c>
      <c r="AA52" s="352"/>
      <c r="AB52" s="342"/>
      <c r="AC52" s="342"/>
      <c r="AD52" s="342"/>
      <c r="AE52" s="342"/>
      <c r="AF52" s="342"/>
      <c r="AG52" s="25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4"/>
      <c r="AV52" s="345"/>
      <c r="AW52" s="252"/>
      <c r="AX52" s="346"/>
      <c r="AY52" s="252"/>
    </row>
    <row r="53" spans="1:51" ht="30" hidden="1" customHeight="1">
      <c r="A53" s="382"/>
      <c r="B53" s="383"/>
      <c r="C53" s="335"/>
      <c r="D53" s="384"/>
      <c r="E53" s="384"/>
      <c r="F53" s="392"/>
      <c r="G53" s="386"/>
      <c r="H53" s="386"/>
      <c r="I53" s="386"/>
      <c r="J53" s="386"/>
      <c r="K53" s="386"/>
      <c r="L53" s="386"/>
      <c r="M53" s="386"/>
      <c r="N53" s="386"/>
      <c r="O53" s="392"/>
      <c r="P53" s="386"/>
      <c r="Q53" s="386"/>
      <c r="R53" s="386"/>
      <c r="S53" s="386"/>
      <c r="T53" s="386"/>
      <c r="U53" s="386"/>
      <c r="V53" s="386"/>
      <c r="W53" s="386"/>
      <c r="X53" s="463">
        <f t="shared" si="0"/>
        <v>0</v>
      </c>
      <c r="Y53" s="339"/>
      <c r="Z53" s="340" t="e">
        <f t="shared" si="1"/>
        <v>#DIV/0!</v>
      </c>
      <c r="AA53" s="341"/>
      <c r="AB53" s="342"/>
      <c r="AC53" s="342"/>
      <c r="AD53" s="342"/>
      <c r="AE53" s="342"/>
      <c r="AF53" s="342"/>
      <c r="AG53" s="25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4"/>
      <c r="AV53" s="345"/>
      <c r="AW53" s="252"/>
      <c r="AX53" s="346"/>
      <c r="AY53" s="252"/>
    </row>
    <row r="54" spans="1:51" ht="30" hidden="1" customHeight="1">
      <c r="A54" s="382"/>
      <c r="B54" s="386"/>
      <c r="C54" s="335"/>
      <c r="D54" s="384"/>
      <c r="E54" s="384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463">
        <f t="shared" si="0"/>
        <v>0</v>
      </c>
      <c r="Y54" s="339"/>
      <c r="Z54" s="340" t="e">
        <f t="shared" si="1"/>
        <v>#DIV/0!</v>
      </c>
      <c r="AA54" s="341"/>
      <c r="AB54" s="342"/>
      <c r="AC54" s="342"/>
      <c r="AD54" s="342"/>
      <c r="AE54" s="342"/>
      <c r="AF54" s="342"/>
      <c r="AG54" s="25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4"/>
      <c r="AV54" s="345"/>
      <c r="AW54" s="252"/>
      <c r="AX54" s="346"/>
      <c r="AY54" s="252"/>
    </row>
    <row r="55" spans="1:51" ht="30" hidden="1" customHeight="1">
      <c r="A55" s="382"/>
      <c r="B55" s="383"/>
      <c r="C55" s="335"/>
      <c r="D55" s="384"/>
      <c r="E55" s="384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463">
        <f t="shared" si="0"/>
        <v>0</v>
      </c>
      <c r="Y55" s="339"/>
      <c r="Z55" s="340" t="e">
        <f t="shared" si="1"/>
        <v>#DIV/0!</v>
      </c>
      <c r="AA55" s="352"/>
      <c r="AB55" s="342"/>
      <c r="AC55" s="342"/>
      <c r="AD55" s="342"/>
      <c r="AE55" s="342"/>
      <c r="AF55" s="342"/>
      <c r="AG55" s="25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3"/>
      <c r="AU55" s="344"/>
      <c r="AV55" s="345"/>
      <c r="AW55" s="252"/>
      <c r="AX55" s="346"/>
      <c r="AY55" s="252"/>
    </row>
    <row r="56" spans="1:51" ht="30" hidden="1" customHeight="1">
      <c r="A56" s="382"/>
      <c r="B56" s="383"/>
      <c r="C56" s="335"/>
      <c r="D56" s="384"/>
      <c r="E56" s="384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463">
        <f t="shared" si="0"/>
        <v>0</v>
      </c>
      <c r="Y56" s="339"/>
      <c r="Z56" s="340" t="e">
        <f t="shared" si="1"/>
        <v>#DIV/0!</v>
      </c>
      <c r="AA56" s="341"/>
      <c r="AB56" s="342"/>
      <c r="AC56" s="342"/>
      <c r="AD56" s="342"/>
      <c r="AE56" s="34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342"/>
      <c r="AU56" s="391"/>
      <c r="AV56" s="345"/>
      <c r="AW56" s="252"/>
      <c r="AX56" s="346"/>
      <c r="AY56" s="252"/>
    </row>
    <row r="57" spans="1:51" ht="24.95" hidden="1" customHeight="1">
      <c r="A57" s="382"/>
      <c r="B57" s="383"/>
      <c r="C57" s="335"/>
      <c r="D57" s="384"/>
      <c r="E57" s="384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463">
        <f t="shared" si="0"/>
        <v>0</v>
      </c>
      <c r="Y57" s="339"/>
      <c r="Z57" s="340" t="e">
        <f t="shared" si="1"/>
        <v>#DIV/0!</v>
      </c>
      <c r="AA57" s="393"/>
      <c r="AB57" s="258"/>
      <c r="AC57" s="258"/>
      <c r="AD57" s="258"/>
      <c r="AE57" s="258"/>
      <c r="AF57" s="342"/>
      <c r="AG57" s="252"/>
      <c r="AH57" s="394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3"/>
      <c r="AU57" s="344"/>
      <c r="AV57" s="345"/>
      <c r="AW57" s="252"/>
      <c r="AX57" s="346"/>
      <c r="AY57" s="252"/>
    </row>
    <row r="58" spans="1:51" ht="24.95" hidden="1" customHeight="1">
      <c r="A58" s="382"/>
      <c r="B58" s="383"/>
      <c r="C58" s="335"/>
      <c r="D58" s="384"/>
      <c r="E58" s="384"/>
      <c r="F58" s="395"/>
      <c r="G58" s="388"/>
      <c r="H58" s="388"/>
      <c r="I58" s="388"/>
      <c r="J58" s="388"/>
      <c r="K58" s="388"/>
      <c r="L58" s="388"/>
      <c r="M58" s="388"/>
      <c r="N58" s="388"/>
      <c r="O58" s="395"/>
      <c r="P58" s="388"/>
      <c r="Q58" s="388"/>
      <c r="R58" s="388"/>
      <c r="S58" s="388"/>
      <c r="T58" s="388"/>
      <c r="U58" s="388"/>
      <c r="V58" s="388"/>
      <c r="W58" s="388"/>
      <c r="X58" s="463">
        <f t="shared" si="0"/>
        <v>0</v>
      </c>
      <c r="Y58" s="339"/>
      <c r="Z58" s="340" t="e">
        <f t="shared" si="1"/>
        <v>#DIV/0!</v>
      </c>
      <c r="AA58" s="341"/>
      <c r="AB58" s="342"/>
      <c r="AC58" s="342"/>
      <c r="AD58" s="342"/>
      <c r="AE58" s="342"/>
      <c r="AF58" s="342"/>
      <c r="AG58" s="25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3"/>
      <c r="AU58" s="344"/>
      <c r="AV58" s="345"/>
      <c r="AW58" s="252"/>
      <c r="AX58" s="346"/>
      <c r="AY58" s="252"/>
    </row>
    <row r="59" spans="1:51" ht="24.95" hidden="1" customHeight="1">
      <c r="A59" s="382"/>
      <c r="B59" s="383"/>
      <c r="C59" s="335"/>
      <c r="D59" s="384"/>
      <c r="E59" s="384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463">
        <f t="shared" si="0"/>
        <v>0</v>
      </c>
      <c r="Y59" s="339"/>
      <c r="Z59" s="340" t="e">
        <f t="shared" si="1"/>
        <v>#DIV/0!</v>
      </c>
      <c r="AA59" s="341"/>
      <c r="AB59" s="342"/>
      <c r="AC59" s="342"/>
      <c r="AD59" s="342"/>
      <c r="AE59" s="342"/>
      <c r="AF59" s="342"/>
      <c r="AG59" s="25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3"/>
      <c r="AU59" s="344"/>
      <c r="AV59" s="345"/>
      <c r="AW59" s="252"/>
      <c r="AX59" s="346"/>
      <c r="AY59" s="252"/>
    </row>
    <row r="60" spans="1:51" ht="24.95" hidden="1" customHeight="1">
      <c r="A60" s="390"/>
      <c r="B60" s="383"/>
      <c r="C60" s="335"/>
      <c r="D60" s="384"/>
      <c r="E60" s="384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463">
        <f t="shared" si="0"/>
        <v>0</v>
      </c>
      <c r="Y60" s="339"/>
      <c r="Z60" s="340" t="e">
        <f t="shared" si="1"/>
        <v>#DIV/0!</v>
      </c>
      <c r="AA60" s="341"/>
      <c r="AB60" s="342"/>
      <c r="AC60" s="342"/>
      <c r="AD60" s="342"/>
      <c r="AE60" s="342"/>
      <c r="AF60" s="342"/>
      <c r="AG60" s="25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4"/>
      <c r="AV60" s="345"/>
      <c r="AW60" s="252"/>
      <c r="AX60" s="346"/>
      <c r="AY60" s="252"/>
    </row>
    <row r="61" spans="1:51" ht="24.95" hidden="1" customHeight="1">
      <c r="A61" s="382"/>
      <c r="B61" s="383"/>
      <c r="C61" s="335"/>
      <c r="D61" s="384"/>
      <c r="E61" s="384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63">
        <f t="shared" si="0"/>
        <v>0</v>
      </c>
      <c r="Y61" s="339"/>
      <c r="Z61" s="340" t="e">
        <f t="shared" si="1"/>
        <v>#DIV/0!</v>
      </c>
      <c r="AA61" s="341"/>
      <c r="AB61" s="342"/>
      <c r="AC61" s="342"/>
      <c r="AD61" s="342"/>
      <c r="AE61" s="342"/>
      <c r="AF61" s="342"/>
      <c r="AG61" s="25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4"/>
      <c r="AV61" s="345"/>
      <c r="AW61" s="252"/>
      <c r="AX61" s="346"/>
      <c r="AY61" s="252"/>
    </row>
    <row r="62" spans="1:51" ht="24.95" hidden="1" customHeight="1">
      <c r="A62" s="382"/>
      <c r="B62" s="383"/>
      <c r="C62" s="335"/>
      <c r="D62" s="384"/>
      <c r="E62" s="384"/>
      <c r="F62" s="385"/>
      <c r="G62" s="386"/>
      <c r="H62" s="386"/>
      <c r="I62" s="386"/>
      <c r="J62" s="386"/>
      <c r="K62" s="386"/>
      <c r="L62" s="386"/>
      <c r="M62" s="386"/>
      <c r="N62" s="386"/>
      <c r="O62" s="385"/>
      <c r="P62" s="386"/>
      <c r="Q62" s="386"/>
      <c r="R62" s="386"/>
      <c r="S62" s="386"/>
      <c r="T62" s="386"/>
      <c r="U62" s="386"/>
      <c r="V62" s="386"/>
      <c r="W62" s="386"/>
      <c r="X62" s="463">
        <f t="shared" si="0"/>
        <v>0</v>
      </c>
      <c r="Y62" s="339"/>
      <c r="Z62" s="340" t="e">
        <f t="shared" si="1"/>
        <v>#DIV/0!</v>
      </c>
      <c r="AA62" s="396"/>
      <c r="AB62" s="252"/>
      <c r="AC62" s="252"/>
      <c r="AD62" s="252"/>
      <c r="AE62" s="252"/>
      <c r="AF62" s="342"/>
      <c r="AG62" s="25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3"/>
      <c r="AU62" s="344"/>
      <c r="AV62" s="345"/>
      <c r="AW62" s="252"/>
      <c r="AX62" s="346"/>
      <c r="AY62" s="252"/>
    </row>
    <row r="63" spans="1:51" ht="24.95" hidden="1" customHeight="1">
      <c r="A63" s="382"/>
      <c r="B63" s="383"/>
      <c r="C63" s="335"/>
      <c r="D63" s="384"/>
      <c r="E63" s="384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463">
        <f t="shared" si="0"/>
        <v>0</v>
      </c>
      <c r="Y63" s="339"/>
      <c r="Z63" s="340" t="e">
        <f t="shared" si="1"/>
        <v>#DIV/0!</v>
      </c>
      <c r="AA63" s="341"/>
      <c r="AB63" s="342"/>
      <c r="AC63" s="342"/>
      <c r="AD63" s="342"/>
      <c r="AE63" s="342"/>
      <c r="AF63" s="342"/>
      <c r="AG63" s="25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4"/>
      <c r="AV63" s="345"/>
      <c r="AW63" s="252"/>
      <c r="AX63" s="346"/>
      <c r="AY63" s="252"/>
    </row>
    <row r="64" spans="1:51" ht="24.95" hidden="1" customHeight="1">
      <c r="A64" s="382"/>
      <c r="B64" s="383"/>
      <c r="C64" s="335"/>
      <c r="D64" s="384"/>
      <c r="E64" s="384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463">
        <f t="shared" si="0"/>
        <v>0</v>
      </c>
      <c r="Y64" s="339"/>
      <c r="Z64" s="340" t="e">
        <f t="shared" si="1"/>
        <v>#DIV/0!</v>
      </c>
      <c r="AA64" s="341"/>
      <c r="AB64" s="342"/>
      <c r="AC64" s="342"/>
      <c r="AD64" s="342"/>
      <c r="AE64" s="342"/>
      <c r="AF64" s="342"/>
      <c r="AG64" s="25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4"/>
      <c r="AV64" s="342"/>
      <c r="AW64" s="252"/>
      <c r="AX64" s="346"/>
      <c r="AY64" s="252"/>
    </row>
    <row r="65" spans="1:51" ht="24.95" hidden="1" customHeight="1">
      <c r="A65" s="389"/>
      <c r="B65" s="383"/>
      <c r="C65" s="335"/>
      <c r="D65" s="384"/>
      <c r="E65" s="384"/>
      <c r="F65" s="385"/>
      <c r="G65" s="386"/>
      <c r="H65" s="386"/>
      <c r="I65" s="386"/>
      <c r="J65" s="386"/>
      <c r="K65" s="386"/>
      <c r="L65" s="386"/>
      <c r="M65" s="386"/>
      <c r="N65" s="386"/>
      <c r="O65" s="385"/>
      <c r="P65" s="386"/>
      <c r="Q65" s="386"/>
      <c r="R65" s="386"/>
      <c r="S65" s="386"/>
      <c r="T65" s="386"/>
      <c r="U65" s="386"/>
      <c r="V65" s="386"/>
      <c r="W65" s="386"/>
      <c r="X65" s="463">
        <f t="shared" si="0"/>
        <v>0</v>
      </c>
      <c r="Y65" s="339"/>
      <c r="Z65" s="340" t="e">
        <f t="shared" si="1"/>
        <v>#DIV/0!</v>
      </c>
      <c r="AA65" s="397"/>
      <c r="AB65" s="258"/>
      <c r="AC65" s="258"/>
      <c r="AD65" s="258"/>
      <c r="AE65" s="258"/>
      <c r="AF65" s="258"/>
      <c r="AG65" s="252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380"/>
      <c r="AT65" s="258"/>
      <c r="AU65" s="344"/>
      <c r="AV65" s="398"/>
      <c r="AW65" s="252"/>
      <c r="AX65" s="346"/>
      <c r="AY65" s="252"/>
    </row>
    <row r="66" spans="1:51" ht="24.95" hidden="1" customHeight="1">
      <c r="A66" s="382"/>
      <c r="B66" s="383"/>
      <c r="C66" s="335"/>
      <c r="D66" s="384"/>
      <c r="E66" s="384"/>
      <c r="F66" s="385"/>
      <c r="G66" s="386"/>
      <c r="H66" s="386"/>
      <c r="I66" s="386"/>
      <c r="J66" s="386"/>
      <c r="K66" s="386"/>
      <c r="L66" s="386"/>
      <c r="M66" s="386"/>
      <c r="N66" s="386"/>
      <c r="O66" s="385"/>
      <c r="P66" s="386"/>
      <c r="Q66" s="386"/>
      <c r="R66" s="386"/>
      <c r="S66" s="386"/>
      <c r="T66" s="386"/>
      <c r="U66" s="386"/>
      <c r="V66" s="386"/>
      <c r="W66" s="386"/>
      <c r="X66" s="463">
        <f t="shared" si="0"/>
        <v>0</v>
      </c>
      <c r="Y66" s="339"/>
      <c r="Z66" s="340" t="e">
        <f t="shared" si="1"/>
        <v>#DIV/0!</v>
      </c>
      <c r="AA66" s="397"/>
      <c r="AB66" s="258"/>
      <c r="AC66" s="258"/>
      <c r="AD66" s="258"/>
      <c r="AE66" s="258"/>
      <c r="AF66" s="258"/>
      <c r="AG66" s="252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380"/>
      <c r="AT66" s="258"/>
      <c r="AU66" s="344"/>
      <c r="AV66" s="342"/>
      <c r="AW66" s="252"/>
      <c r="AX66" s="346"/>
      <c r="AY66" s="252"/>
    </row>
    <row r="67" spans="1:51" ht="24.95" hidden="1" customHeight="1">
      <c r="A67" s="390"/>
      <c r="B67" s="383"/>
      <c r="C67" s="335"/>
      <c r="D67" s="384"/>
      <c r="E67" s="384"/>
      <c r="F67" s="385"/>
      <c r="G67" s="386"/>
      <c r="H67" s="386"/>
      <c r="I67" s="386"/>
      <c r="J67" s="386"/>
      <c r="K67" s="386"/>
      <c r="L67" s="386"/>
      <c r="M67" s="386"/>
      <c r="N67" s="386"/>
      <c r="O67" s="385"/>
      <c r="P67" s="386"/>
      <c r="Q67" s="386"/>
      <c r="R67" s="386"/>
      <c r="S67" s="386"/>
      <c r="T67" s="386"/>
      <c r="U67" s="386"/>
      <c r="V67" s="386"/>
      <c r="W67" s="386"/>
      <c r="X67" s="463">
        <f t="shared" si="0"/>
        <v>0</v>
      </c>
      <c r="Y67" s="339"/>
      <c r="Z67" s="340" t="e">
        <f t="shared" si="1"/>
        <v>#DIV/0!</v>
      </c>
      <c r="AA67" s="397"/>
      <c r="AB67" s="258"/>
      <c r="AC67" s="258"/>
      <c r="AD67" s="258"/>
      <c r="AE67" s="258"/>
      <c r="AF67" s="258"/>
      <c r="AG67" s="252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380"/>
      <c r="AT67" s="258"/>
      <c r="AU67" s="344"/>
      <c r="AV67" s="399"/>
      <c r="AW67" s="252"/>
      <c r="AX67" s="346"/>
      <c r="AY67" s="252"/>
    </row>
    <row r="68" spans="1:51" ht="30" hidden="1" customHeight="1">
      <c r="A68" s="389"/>
      <c r="B68" s="383"/>
      <c r="C68" s="335"/>
      <c r="D68" s="384"/>
      <c r="E68" s="384"/>
      <c r="F68" s="385"/>
      <c r="G68" s="386"/>
      <c r="H68" s="386"/>
      <c r="I68" s="386"/>
      <c r="J68" s="386"/>
      <c r="K68" s="386"/>
      <c r="L68" s="386"/>
      <c r="M68" s="386"/>
      <c r="N68" s="386"/>
      <c r="O68" s="385"/>
      <c r="P68" s="386"/>
      <c r="Q68" s="386"/>
      <c r="R68" s="386"/>
      <c r="S68" s="386"/>
      <c r="T68" s="386"/>
      <c r="U68" s="386"/>
      <c r="V68" s="386"/>
      <c r="W68" s="386"/>
      <c r="X68" s="463">
        <f t="shared" si="0"/>
        <v>0</v>
      </c>
      <c r="Y68" s="339"/>
      <c r="Z68" s="340" t="e">
        <f t="shared" si="1"/>
        <v>#DIV/0!</v>
      </c>
      <c r="AA68" s="341"/>
      <c r="AB68" s="342"/>
      <c r="AC68" s="342"/>
      <c r="AD68" s="342"/>
      <c r="AE68" s="342"/>
      <c r="AF68" s="400"/>
      <c r="AG68" s="25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4"/>
      <c r="AV68" s="342"/>
      <c r="AW68" s="252"/>
      <c r="AX68" s="346"/>
      <c r="AY68" s="252"/>
    </row>
    <row r="69" spans="1:51" ht="30" hidden="1" customHeight="1">
      <c r="A69" s="387"/>
      <c r="B69" s="383"/>
      <c r="C69" s="335"/>
      <c r="D69" s="384"/>
      <c r="E69" s="384"/>
      <c r="F69" s="386"/>
      <c r="G69" s="386"/>
      <c r="H69" s="386"/>
      <c r="I69" s="386"/>
      <c r="J69" s="401"/>
      <c r="K69" s="386"/>
      <c r="L69" s="386"/>
      <c r="M69" s="386"/>
      <c r="N69" s="386"/>
      <c r="O69" s="386"/>
      <c r="P69" s="386"/>
      <c r="Q69" s="386"/>
      <c r="R69" s="386"/>
      <c r="S69" s="401"/>
      <c r="T69" s="386"/>
      <c r="U69" s="386"/>
      <c r="V69" s="386"/>
      <c r="W69" s="386"/>
      <c r="X69" s="463">
        <f t="shared" si="0"/>
        <v>0</v>
      </c>
      <c r="Y69" s="339"/>
      <c r="Z69" s="340" t="e">
        <f t="shared" si="1"/>
        <v>#DIV/0!</v>
      </c>
      <c r="AA69" s="341"/>
      <c r="AB69" s="342"/>
      <c r="AC69" s="342"/>
      <c r="AD69" s="342"/>
      <c r="AE69" s="342"/>
      <c r="AF69" s="342"/>
      <c r="AG69" s="25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4"/>
      <c r="AV69" s="342"/>
      <c r="AW69" s="252"/>
      <c r="AX69" s="346"/>
      <c r="AY69" s="252"/>
    </row>
    <row r="70" spans="1:51" ht="30" hidden="1" customHeight="1" thickBot="1">
      <c r="A70" s="382"/>
      <c r="B70" s="383"/>
      <c r="C70" s="335"/>
      <c r="D70" s="384"/>
      <c r="E70" s="384"/>
      <c r="F70" s="392"/>
      <c r="G70" s="386"/>
      <c r="H70" s="386"/>
      <c r="I70" s="386"/>
      <c r="J70" s="386"/>
      <c r="K70" s="386"/>
      <c r="L70" s="386"/>
      <c r="M70" s="386"/>
      <c r="N70" s="386"/>
      <c r="O70" s="392"/>
      <c r="P70" s="386"/>
      <c r="Q70" s="386"/>
      <c r="R70" s="386"/>
      <c r="S70" s="386"/>
      <c r="T70" s="386"/>
      <c r="U70" s="386"/>
      <c r="V70" s="386"/>
      <c r="W70" s="386"/>
      <c r="X70" s="463">
        <f t="shared" si="0"/>
        <v>0</v>
      </c>
      <c r="Y70" s="339"/>
      <c r="Z70" s="340" t="e">
        <f t="shared" si="1"/>
        <v>#DIV/0!</v>
      </c>
      <c r="AA70" s="341"/>
      <c r="AB70" s="342"/>
      <c r="AC70" s="342"/>
      <c r="AD70" s="342"/>
      <c r="AE70" s="342"/>
      <c r="AF70" s="258"/>
      <c r="AG70" s="252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342"/>
      <c r="AU70" s="344"/>
      <c r="AV70" s="342"/>
      <c r="AW70" s="252"/>
      <c r="AX70" s="346"/>
      <c r="AY70" s="252"/>
    </row>
    <row r="71" spans="1:51" ht="30" hidden="1" customHeight="1" thickBot="1">
      <c r="A71" s="382"/>
      <c r="B71" s="383"/>
      <c r="C71" s="335"/>
      <c r="D71" s="384"/>
      <c r="E71" s="384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463">
        <f t="shared" si="0"/>
        <v>0</v>
      </c>
      <c r="Y71" s="339"/>
      <c r="Z71" s="340" t="e">
        <f t="shared" si="1"/>
        <v>#DIV/0!</v>
      </c>
      <c r="AA71" s="341"/>
      <c r="AB71" s="342"/>
      <c r="AC71" s="342"/>
      <c r="AD71" s="342"/>
      <c r="AE71" s="342"/>
      <c r="AF71" s="342"/>
      <c r="AG71" s="25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3"/>
      <c r="AU71" s="344"/>
      <c r="AV71" s="342"/>
      <c r="AW71" s="252"/>
      <c r="AX71" s="346"/>
      <c r="AY71" s="252"/>
    </row>
    <row r="72" spans="1:51" ht="30" hidden="1" customHeight="1">
      <c r="A72" s="390"/>
      <c r="B72" s="383"/>
      <c r="C72" s="335"/>
      <c r="D72" s="384"/>
      <c r="E72" s="384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463">
        <f t="shared" si="0"/>
        <v>0</v>
      </c>
      <c r="Y72" s="339"/>
      <c r="Z72" s="340" t="e">
        <f t="shared" si="1"/>
        <v>#DIV/0!</v>
      </c>
      <c r="AA72" s="341"/>
      <c r="AB72" s="342"/>
      <c r="AC72" s="342"/>
      <c r="AD72" s="342"/>
      <c r="AE72" s="342"/>
      <c r="AF72" s="342"/>
      <c r="AG72" s="25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3"/>
      <c r="AU72" s="344"/>
      <c r="AV72" s="345"/>
      <c r="AW72" s="252"/>
      <c r="AX72" s="346"/>
      <c r="AY72" s="252"/>
    </row>
    <row r="73" spans="1:51" ht="30" hidden="1" customHeight="1">
      <c r="A73" s="389"/>
      <c r="B73" s="402"/>
      <c r="C73" s="335"/>
      <c r="D73" s="403"/>
      <c r="E73" s="403"/>
      <c r="F73" s="395"/>
      <c r="G73" s="388"/>
      <c r="H73" s="388"/>
      <c r="I73" s="388"/>
      <c r="J73" s="388"/>
      <c r="K73" s="388"/>
      <c r="L73" s="388"/>
      <c r="M73" s="388"/>
      <c r="N73" s="388"/>
      <c r="O73" s="395"/>
      <c r="P73" s="388"/>
      <c r="Q73" s="388"/>
      <c r="R73" s="388"/>
      <c r="S73" s="388"/>
      <c r="T73" s="388"/>
      <c r="U73" s="388"/>
      <c r="V73" s="388"/>
      <c r="W73" s="388"/>
      <c r="X73" s="463">
        <f t="shared" si="0"/>
        <v>0</v>
      </c>
      <c r="Y73" s="339"/>
      <c r="Z73" s="340" t="e">
        <f t="shared" si="1"/>
        <v>#DIV/0!</v>
      </c>
      <c r="AA73" s="396"/>
      <c r="AB73" s="258"/>
      <c r="AC73" s="258"/>
      <c r="AD73" s="258"/>
      <c r="AE73" s="258"/>
      <c r="AF73" s="258"/>
      <c r="AG73" s="252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342"/>
      <c r="AU73" s="344"/>
      <c r="AV73" s="345"/>
      <c r="AW73" s="252"/>
      <c r="AX73" s="346"/>
      <c r="AY73" s="252"/>
    </row>
    <row r="74" spans="1:51" ht="30" hidden="1" customHeight="1">
      <c r="A74" s="389"/>
      <c r="B74" s="402"/>
      <c r="C74" s="335"/>
      <c r="D74" s="403"/>
      <c r="E74" s="403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463">
        <f t="shared" si="0"/>
        <v>0</v>
      </c>
      <c r="Y74" s="339"/>
      <c r="Z74" s="340" t="e">
        <f t="shared" si="1"/>
        <v>#DIV/0!</v>
      </c>
      <c r="AA74" s="341"/>
      <c r="AB74" s="342"/>
      <c r="AC74" s="342"/>
      <c r="AD74" s="342"/>
      <c r="AE74" s="342"/>
      <c r="AF74" s="357"/>
      <c r="AG74" s="252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43"/>
      <c r="AU74" s="344"/>
      <c r="AV74" s="345"/>
      <c r="AW74" s="252"/>
      <c r="AX74" s="346"/>
      <c r="AY74" s="252"/>
    </row>
    <row r="75" spans="1:51" ht="30" hidden="1" customHeight="1">
      <c r="A75" s="382"/>
      <c r="B75" s="402"/>
      <c r="C75" s="335"/>
      <c r="D75" s="403"/>
      <c r="E75" s="403"/>
      <c r="F75" s="395"/>
      <c r="G75" s="388"/>
      <c r="H75" s="388"/>
      <c r="I75" s="388"/>
      <c r="J75" s="388"/>
      <c r="K75" s="388"/>
      <c r="L75" s="388"/>
      <c r="M75" s="388"/>
      <c r="N75" s="388"/>
      <c r="O75" s="395"/>
      <c r="P75" s="388"/>
      <c r="Q75" s="388"/>
      <c r="R75" s="388"/>
      <c r="S75" s="388"/>
      <c r="T75" s="388"/>
      <c r="U75" s="388"/>
      <c r="V75" s="388"/>
      <c r="W75" s="388"/>
      <c r="X75" s="463">
        <f t="shared" si="0"/>
        <v>0</v>
      </c>
      <c r="Y75" s="339"/>
      <c r="Z75" s="340" t="e">
        <f t="shared" si="1"/>
        <v>#DIV/0!</v>
      </c>
      <c r="AA75" s="341"/>
      <c r="AB75" s="342"/>
      <c r="AC75" s="342"/>
      <c r="AD75" s="342"/>
      <c r="AE75" s="34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342"/>
      <c r="AU75" s="391"/>
      <c r="AV75" s="342"/>
      <c r="AW75" s="252"/>
      <c r="AX75" s="346"/>
      <c r="AY75" s="252"/>
    </row>
    <row r="76" spans="1:51" ht="30" hidden="1" customHeight="1">
      <c r="A76" s="389"/>
      <c r="B76" s="402"/>
      <c r="C76" s="335"/>
      <c r="D76" s="403"/>
      <c r="E76" s="403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63">
        <f t="shared" si="0"/>
        <v>0</v>
      </c>
      <c r="Y76" s="339"/>
      <c r="Z76" s="340" t="e">
        <f t="shared" si="1"/>
        <v>#DIV/0!</v>
      </c>
      <c r="AA76" s="341"/>
      <c r="AB76" s="342"/>
      <c r="AC76" s="342"/>
      <c r="AD76" s="342"/>
      <c r="AE76" s="342"/>
      <c r="AF76" s="342"/>
      <c r="AG76" s="25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4"/>
      <c r="AV76" s="345"/>
      <c r="AW76" s="252"/>
      <c r="AX76" s="346"/>
      <c r="AY76" s="252"/>
    </row>
    <row r="77" spans="1:51" ht="30" hidden="1" customHeight="1" thickBot="1">
      <c r="A77" s="389"/>
      <c r="B77" s="383"/>
      <c r="C77" s="335"/>
      <c r="D77" s="405"/>
      <c r="E77" s="405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463">
        <f t="shared" si="0"/>
        <v>0</v>
      </c>
      <c r="Y77" s="339"/>
      <c r="Z77" s="340" t="e">
        <f t="shared" si="1"/>
        <v>#DIV/0!</v>
      </c>
      <c r="AA77" s="341"/>
      <c r="AB77" s="342"/>
      <c r="AC77" s="342"/>
      <c r="AD77" s="342"/>
      <c r="AE77" s="342"/>
      <c r="AF77" s="258"/>
      <c r="AG77" s="252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343"/>
      <c r="AU77" s="344"/>
      <c r="AV77" s="345"/>
      <c r="AW77" s="252"/>
      <c r="AX77" s="346"/>
      <c r="AY77" s="252"/>
    </row>
    <row r="78" spans="1:51" ht="30" hidden="1" customHeight="1" thickBot="1">
      <c r="A78" s="390"/>
      <c r="B78" s="383"/>
      <c r="C78" s="335"/>
      <c r="D78" s="384"/>
      <c r="E78" s="384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463">
        <f t="shared" si="0"/>
        <v>0</v>
      </c>
      <c r="Y78" s="339"/>
      <c r="Z78" s="340" t="e">
        <f t="shared" si="1"/>
        <v>#DIV/0!</v>
      </c>
      <c r="AA78" s="341"/>
      <c r="AB78" s="342"/>
      <c r="AC78" s="342"/>
      <c r="AD78" s="342"/>
      <c r="AE78" s="342"/>
      <c r="AF78" s="342"/>
      <c r="AG78" s="25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4"/>
      <c r="AV78" s="342"/>
      <c r="AW78" s="252"/>
      <c r="AX78" s="346"/>
      <c r="AY78" s="252"/>
    </row>
    <row r="79" spans="1:51" ht="30" hidden="1" customHeight="1" thickBot="1">
      <c r="A79" s="382"/>
      <c r="B79" s="386"/>
      <c r="C79" s="335"/>
      <c r="D79" s="384"/>
      <c r="E79" s="384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463">
        <f t="shared" si="0"/>
        <v>0</v>
      </c>
      <c r="Y79" s="339"/>
      <c r="Z79" s="340" t="e">
        <f t="shared" si="1"/>
        <v>#DIV/0!</v>
      </c>
      <c r="AA79" s="341"/>
      <c r="AB79" s="342"/>
      <c r="AC79" s="342"/>
      <c r="AD79" s="342"/>
      <c r="AE79" s="342"/>
      <c r="AF79" s="342"/>
      <c r="AG79" s="25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3"/>
      <c r="AU79" s="391"/>
      <c r="AV79" s="345"/>
      <c r="AW79" s="252"/>
      <c r="AX79" s="346"/>
      <c r="AY79" s="252"/>
    </row>
    <row r="80" spans="1:51" ht="30" hidden="1" customHeight="1" thickBot="1">
      <c r="A80" s="382"/>
      <c r="B80" s="386"/>
      <c r="C80" s="335"/>
      <c r="D80" s="384"/>
      <c r="E80" s="384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463">
        <f t="shared" si="0"/>
        <v>0</v>
      </c>
      <c r="Y80" s="339"/>
      <c r="Z80" s="340" t="e">
        <f t="shared" si="1"/>
        <v>#DIV/0!</v>
      </c>
      <c r="AA80" s="341"/>
      <c r="AB80" s="342"/>
      <c r="AC80" s="342"/>
      <c r="AD80" s="342"/>
      <c r="AE80" s="342"/>
      <c r="AF80" s="258"/>
      <c r="AG80" s="252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343"/>
      <c r="AU80" s="391"/>
      <c r="AV80" s="345"/>
      <c r="AW80" s="252"/>
      <c r="AX80" s="346"/>
      <c r="AY80" s="252"/>
    </row>
    <row r="81" spans="1:51" ht="30" hidden="1" customHeight="1">
      <c r="A81" s="387"/>
      <c r="B81" s="383"/>
      <c r="C81" s="335"/>
      <c r="D81" s="384"/>
      <c r="E81" s="384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463">
        <f t="shared" si="0"/>
        <v>0</v>
      </c>
      <c r="Y81" s="339"/>
      <c r="Z81" s="340" t="e">
        <f t="shared" si="1"/>
        <v>#DIV/0!</v>
      </c>
      <c r="AA81" s="341"/>
      <c r="AB81" s="342"/>
      <c r="AC81" s="342"/>
      <c r="AD81" s="342"/>
      <c r="AE81" s="342"/>
      <c r="AF81" s="342"/>
      <c r="AG81" s="252"/>
      <c r="AH81" s="394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3"/>
      <c r="AU81" s="344"/>
      <c r="AV81" s="345"/>
      <c r="AW81" s="252"/>
      <c r="AX81" s="346"/>
      <c r="AY81" s="252"/>
    </row>
    <row r="82" spans="1:51" ht="30" hidden="1" customHeight="1">
      <c r="A82" s="406"/>
      <c r="B82" s="383"/>
      <c r="C82" s="335"/>
      <c r="D82" s="384"/>
      <c r="E82" s="384"/>
      <c r="F82" s="385"/>
      <c r="G82" s="386"/>
      <c r="H82" s="386"/>
      <c r="I82" s="386"/>
      <c r="J82" s="386"/>
      <c r="K82" s="386"/>
      <c r="L82" s="386"/>
      <c r="M82" s="386"/>
      <c r="N82" s="386"/>
      <c r="O82" s="385"/>
      <c r="P82" s="386"/>
      <c r="Q82" s="386"/>
      <c r="R82" s="386"/>
      <c r="S82" s="386"/>
      <c r="T82" s="386"/>
      <c r="U82" s="386"/>
      <c r="V82" s="386"/>
      <c r="W82" s="386"/>
      <c r="X82" s="463">
        <f t="shared" si="0"/>
        <v>0</v>
      </c>
      <c r="Y82" s="339"/>
      <c r="Z82" s="340" t="e">
        <f t="shared" si="1"/>
        <v>#DIV/0!</v>
      </c>
      <c r="AA82" s="341"/>
      <c r="AB82" s="342"/>
      <c r="AC82" s="342"/>
      <c r="AD82" s="342"/>
      <c r="AE82" s="342"/>
      <c r="AF82" s="342"/>
      <c r="AG82" s="25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4"/>
      <c r="AV82" s="345"/>
      <c r="AW82" s="252"/>
      <c r="AX82" s="346"/>
      <c r="AY82" s="252"/>
    </row>
    <row r="83" spans="1:51" ht="30" customHeight="1" thickBot="1">
      <c r="A83" s="334" t="s">
        <v>206</v>
      </c>
      <c r="B83" s="335">
        <v>40</v>
      </c>
      <c r="C83" s="335"/>
      <c r="D83" s="372"/>
      <c r="E83" s="372" t="s">
        <v>176</v>
      </c>
      <c r="F83" s="373">
        <f>'[1]1ДЕНЬ '!BH87</f>
        <v>0</v>
      </c>
      <c r="G83" s="349">
        <f>'[1]2 день'!BJ87</f>
        <v>20</v>
      </c>
      <c r="H83" s="349">
        <v>130</v>
      </c>
      <c r="I83" s="349">
        <f>'[1]4 день'!BJ87</f>
        <v>2</v>
      </c>
      <c r="J83" s="349">
        <f>'[1]5 день'!BJ87</f>
        <v>5.64</v>
      </c>
      <c r="K83" s="349">
        <f>'[1]6 день(суббота)'!BS87</f>
        <v>33</v>
      </c>
      <c r="L83" s="349">
        <f>'[1]7 день'!BJ87</f>
        <v>0</v>
      </c>
      <c r="M83" s="349">
        <f>'[1]8 день'!BL87</f>
        <v>9.64</v>
      </c>
      <c r="N83" s="349">
        <f>'[1]9день'!BN87</f>
        <v>72</v>
      </c>
      <c r="O83" s="373">
        <f>'[1]10день'!BL87</f>
        <v>16</v>
      </c>
      <c r="P83" s="349">
        <f>'[1]11день  сердце'!BJ87</f>
        <v>0</v>
      </c>
      <c r="Q83" s="349">
        <f>'[1]12день(суббота) '!BJ87</f>
        <v>0</v>
      </c>
      <c r="R83" s="351"/>
      <c r="S83" s="351"/>
      <c r="T83" s="351"/>
      <c r="U83" s="351"/>
      <c r="V83" s="351"/>
      <c r="W83" s="351"/>
      <c r="X83" s="463">
        <f t="shared" si="0"/>
        <v>288.27999999999997</v>
      </c>
      <c r="Y83" s="339">
        <f>X83/Y25</f>
        <v>24.02333333333333</v>
      </c>
      <c r="Z83" s="340">
        <f t="shared" si="1"/>
        <v>-39.941666666666677</v>
      </c>
      <c r="AA83" s="396"/>
      <c r="AB83" s="258"/>
      <c r="AC83" s="258"/>
      <c r="AD83" s="258"/>
      <c r="AE83" s="258"/>
      <c r="AF83" s="342"/>
      <c r="AG83" s="25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3"/>
      <c r="AU83" s="344"/>
      <c r="AV83" s="345"/>
      <c r="AW83" s="252"/>
      <c r="AX83" s="346"/>
      <c r="AY83" s="252"/>
    </row>
    <row r="84" spans="1:51" ht="30" customHeight="1" thickBot="1">
      <c r="A84" s="407" t="s">
        <v>207</v>
      </c>
      <c r="B84" s="408">
        <v>30</v>
      </c>
      <c r="C84" s="409"/>
      <c r="D84" s="410"/>
      <c r="E84" s="410" t="s">
        <v>176</v>
      </c>
      <c r="F84" s="411">
        <f>'[1]1ДЕНЬ '!BH66</f>
        <v>11.5</v>
      </c>
      <c r="G84" s="412">
        <v>25</v>
      </c>
      <c r="H84" s="412">
        <f>'[1]3 день '!BH66</f>
        <v>24</v>
      </c>
      <c r="I84" s="412">
        <f>'[1]4 день'!BJ66</f>
        <v>16.5</v>
      </c>
      <c r="J84" s="412">
        <v>15</v>
      </c>
      <c r="K84" s="412">
        <v>24</v>
      </c>
      <c r="L84" s="412">
        <f>'[1]7 день'!BJ66</f>
        <v>3</v>
      </c>
      <c r="M84" s="412">
        <v>25</v>
      </c>
      <c r="N84" s="412">
        <v>20</v>
      </c>
      <c r="O84" s="411">
        <v>20</v>
      </c>
      <c r="P84" s="412">
        <v>15</v>
      </c>
      <c r="Q84" s="412">
        <f>'[1]12день(суббота) '!BJ66</f>
        <v>17.600000000000001</v>
      </c>
      <c r="R84" s="413"/>
      <c r="S84" s="413"/>
      <c r="T84" s="413"/>
      <c r="U84" s="413"/>
      <c r="V84" s="413"/>
      <c r="W84" s="413"/>
      <c r="X84" s="463">
        <f t="shared" si="0"/>
        <v>216.6</v>
      </c>
      <c r="Y84" s="339">
        <f>X84/Y25</f>
        <v>18.05</v>
      </c>
      <c r="Z84" s="340">
        <f t="shared" si="1"/>
        <v>-39.833333333333329</v>
      </c>
      <c r="AA84" s="396"/>
      <c r="AB84" s="357"/>
      <c r="AC84" s="357"/>
      <c r="AD84" s="357"/>
      <c r="AE84" s="357"/>
      <c r="AF84" s="342"/>
      <c r="AG84" s="566" t="s">
        <v>208</v>
      </c>
      <c r="AH84" s="566"/>
      <c r="AI84" s="566"/>
      <c r="AJ84" s="566"/>
      <c r="AK84" s="566"/>
      <c r="AL84" s="566"/>
      <c r="AM84" s="566"/>
      <c r="AN84" s="566"/>
      <c r="AO84" s="566"/>
      <c r="AP84" s="566"/>
      <c r="AQ84" s="566"/>
      <c r="AR84" s="566"/>
      <c r="AS84" s="252"/>
      <c r="AT84" s="343"/>
      <c r="AU84" s="344"/>
      <c r="AV84" s="345"/>
      <c r="AW84" s="252"/>
      <c r="AX84" s="346"/>
      <c r="AY84" s="252"/>
    </row>
    <row r="85" spans="1:51" ht="30" customHeight="1" thickBot="1">
      <c r="A85" s="414" t="s">
        <v>209</v>
      </c>
      <c r="B85" s="335">
        <v>10</v>
      </c>
      <c r="C85" s="415"/>
      <c r="D85" s="372"/>
      <c r="E85" s="372" t="s">
        <v>176</v>
      </c>
      <c r="F85" s="416"/>
      <c r="G85" s="416"/>
      <c r="H85" s="413"/>
      <c r="I85" s="416"/>
      <c r="J85" s="413"/>
      <c r="K85" s="416"/>
      <c r="L85" s="416"/>
      <c r="M85" s="413"/>
      <c r="N85" s="416"/>
      <c r="O85" s="416"/>
      <c r="P85" s="416"/>
      <c r="Q85" s="413"/>
      <c r="R85" s="416"/>
      <c r="S85" s="413"/>
      <c r="T85" s="413"/>
      <c r="U85" s="413"/>
      <c r="V85" s="416"/>
      <c r="W85" s="413"/>
      <c r="X85" s="463">
        <f t="shared" si="0"/>
        <v>0</v>
      </c>
      <c r="Y85" s="339">
        <f>X85/Y25</f>
        <v>0</v>
      </c>
      <c r="Z85" s="340"/>
      <c r="AA85" s="341"/>
      <c r="AB85" s="342"/>
      <c r="AC85" s="342"/>
      <c r="AD85" s="342"/>
      <c r="AE85" s="342"/>
      <c r="AF85" s="342"/>
      <c r="AG85" s="25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4"/>
      <c r="AV85" s="345"/>
      <c r="AW85" s="252"/>
      <c r="AX85" s="346"/>
      <c r="AY85" s="252"/>
    </row>
    <row r="86" spans="1:51" ht="30" customHeight="1" thickBot="1">
      <c r="A86" s="417" t="s">
        <v>210</v>
      </c>
      <c r="B86" s="335">
        <v>1</v>
      </c>
      <c r="C86" s="418"/>
      <c r="D86" s="372"/>
      <c r="E86" s="372" t="s">
        <v>176</v>
      </c>
      <c r="F86" s="411">
        <f>'[1]1ДЕНЬ '!BH81</f>
        <v>0</v>
      </c>
      <c r="G86" s="419">
        <v>1.2</v>
      </c>
      <c r="H86" s="412">
        <f>'[1]3 день '!BH81</f>
        <v>0</v>
      </c>
      <c r="I86" s="412">
        <f>'[1]4 день'!BJ81*1.3</f>
        <v>0</v>
      </c>
      <c r="J86" s="412">
        <v>1.2</v>
      </c>
      <c r="K86" s="412">
        <v>1.2</v>
      </c>
      <c r="L86" s="412">
        <f>'[1]7 день'!BJ81</f>
        <v>0</v>
      </c>
      <c r="M86" s="412">
        <v>1.2</v>
      </c>
      <c r="N86" s="412">
        <f>'[1]9день'!BN81</f>
        <v>0</v>
      </c>
      <c r="O86" s="411">
        <v>1.2</v>
      </c>
      <c r="P86" s="411">
        <f>'[1]11день  сердце'!BJ81</f>
        <v>0</v>
      </c>
      <c r="Q86" s="412">
        <v>1.2</v>
      </c>
      <c r="R86" s="413"/>
      <c r="S86" s="413"/>
      <c r="T86" s="413"/>
      <c r="U86" s="413"/>
      <c r="V86" s="413"/>
      <c r="W86" s="413"/>
      <c r="X86" s="463">
        <f t="shared" si="0"/>
        <v>7.2</v>
      </c>
      <c r="Y86" s="339">
        <f>X86/Y25</f>
        <v>0.6</v>
      </c>
      <c r="Z86" s="340">
        <f t="shared" si="1"/>
        <v>-40</v>
      </c>
      <c r="AA86" s="341"/>
      <c r="AB86" s="342"/>
      <c r="AC86" s="342"/>
      <c r="AD86" s="342"/>
      <c r="AE86" s="342"/>
      <c r="AF86" s="342"/>
      <c r="AG86" s="252"/>
      <c r="AH86" s="342"/>
      <c r="AI86" s="557" t="s">
        <v>211</v>
      </c>
      <c r="AJ86" s="557"/>
      <c r="AK86" s="557"/>
      <c r="AL86" s="557"/>
      <c r="AM86" s="557"/>
      <c r="AN86" s="557"/>
      <c r="AO86" s="557"/>
      <c r="AP86" s="557"/>
      <c r="AQ86" s="557"/>
      <c r="AR86" s="342"/>
      <c r="AS86" s="342"/>
      <c r="AT86" s="342"/>
      <c r="AU86" s="344"/>
      <c r="AV86" s="345"/>
      <c r="AW86" s="252"/>
      <c r="AX86" s="346"/>
      <c r="AY86" s="252"/>
    </row>
    <row r="87" spans="1:51" ht="30" customHeight="1" thickBot="1">
      <c r="A87" s="417" t="s">
        <v>212</v>
      </c>
      <c r="B87" s="335">
        <v>1</v>
      </c>
      <c r="C87" s="420"/>
      <c r="D87" s="410"/>
      <c r="E87" s="410" t="s">
        <v>176</v>
      </c>
      <c r="F87" s="411">
        <f>'[1]1ДЕНЬ '!BH45</f>
        <v>0</v>
      </c>
      <c r="G87" s="412">
        <f>'[1]2 день'!BJ45</f>
        <v>0</v>
      </c>
      <c r="H87" s="412">
        <v>2.4</v>
      </c>
      <c r="I87" s="412">
        <f>'[1]4 день'!BJ45</f>
        <v>0</v>
      </c>
      <c r="J87" s="412">
        <f>('[1]5 день'!BJ45)/3</f>
        <v>0</v>
      </c>
      <c r="K87" s="412">
        <f>'[1]6 день(суббота)'!BS45</f>
        <v>0</v>
      </c>
      <c r="L87" s="412">
        <v>2.4</v>
      </c>
      <c r="M87" s="412">
        <f>'[1]8 день'!BL45</f>
        <v>0</v>
      </c>
      <c r="N87" s="412">
        <f>'[1]9день'!BN45</f>
        <v>0</v>
      </c>
      <c r="O87" s="411">
        <f>'[1]10день'!BL45</f>
        <v>0</v>
      </c>
      <c r="P87" s="412">
        <v>2.4</v>
      </c>
      <c r="Q87" s="412">
        <f>'[1]12день(суббота) '!BJ45</f>
        <v>0</v>
      </c>
      <c r="R87" s="413"/>
      <c r="S87" s="413"/>
      <c r="T87" s="413"/>
      <c r="U87" s="413"/>
      <c r="V87" s="413"/>
      <c r="W87" s="413"/>
      <c r="X87" s="463">
        <f t="shared" si="0"/>
        <v>7.1999999999999993</v>
      </c>
      <c r="Y87" s="339">
        <f>X87/Y25</f>
        <v>0.6</v>
      </c>
      <c r="Z87" s="340">
        <f t="shared" si="1"/>
        <v>-40</v>
      </c>
      <c r="AA87" s="396"/>
      <c r="AB87" s="357"/>
      <c r="AC87" s="252"/>
      <c r="AD87" s="252"/>
      <c r="AE87" s="252"/>
      <c r="AF87" s="342"/>
      <c r="AG87" s="25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3"/>
      <c r="AU87" s="344"/>
      <c r="AV87" s="345"/>
      <c r="AW87" s="252"/>
      <c r="AX87" s="346"/>
      <c r="AY87" s="252"/>
    </row>
    <row r="88" spans="1:51" ht="30" customHeight="1" thickBot="1">
      <c r="A88" s="421" t="s">
        <v>30</v>
      </c>
      <c r="B88" s="335">
        <v>2</v>
      </c>
      <c r="C88" s="420"/>
      <c r="D88" s="410"/>
      <c r="E88" s="410" t="s">
        <v>176</v>
      </c>
      <c r="F88" s="411">
        <v>5</v>
      </c>
      <c r="G88" s="422">
        <f>'[1]2 день'!BJ41</f>
        <v>0</v>
      </c>
      <c r="H88" s="412">
        <f>'[1]3 день '!BH41</f>
        <v>0</v>
      </c>
      <c r="I88" s="412">
        <v>5</v>
      </c>
      <c r="J88" s="412">
        <f>'[1]5 день'!BJ41</f>
        <v>0</v>
      </c>
      <c r="K88" s="412">
        <f>'[1]6 день(суббота)'!BS41</f>
        <v>0</v>
      </c>
      <c r="L88" s="412">
        <f>'[1]7 день'!BJ41</f>
        <v>0</v>
      </c>
      <c r="M88" s="412">
        <f>'[1]8 день'!BL41</f>
        <v>0</v>
      </c>
      <c r="N88" s="412">
        <v>5</v>
      </c>
      <c r="O88" s="411">
        <f>'[1]10день'!BL41</f>
        <v>0</v>
      </c>
      <c r="P88" s="422">
        <f>'[1]11день  сердце'!BJ41</f>
        <v>0</v>
      </c>
      <c r="Q88" s="412">
        <f>'[1]12день(суббота) '!BJ41</f>
        <v>0</v>
      </c>
      <c r="R88" s="413"/>
      <c r="S88" s="413"/>
      <c r="T88" s="413"/>
      <c r="U88" s="413"/>
      <c r="V88" s="413"/>
      <c r="W88" s="413"/>
      <c r="X88" s="463">
        <f t="shared" si="0"/>
        <v>15</v>
      </c>
      <c r="Y88" s="339">
        <f>X88/Y25</f>
        <v>1.25</v>
      </c>
      <c r="Z88" s="340">
        <f t="shared" si="1"/>
        <v>-37.5</v>
      </c>
      <c r="AA88" s="396"/>
      <c r="AB88" s="357"/>
      <c r="AC88" s="252"/>
      <c r="AD88" s="252"/>
      <c r="AE88" s="252"/>
      <c r="AF88" s="342"/>
      <c r="AG88" s="252"/>
      <c r="AH88" s="342"/>
      <c r="AI88" s="560" t="s">
        <v>213</v>
      </c>
      <c r="AJ88" s="560"/>
      <c r="AK88" s="560"/>
      <c r="AL88" s="560"/>
      <c r="AM88" s="560"/>
      <c r="AN88" s="560"/>
      <c r="AO88" s="560"/>
      <c r="AP88" s="560"/>
      <c r="AQ88" s="560"/>
      <c r="AR88" s="342"/>
      <c r="AS88" s="342"/>
      <c r="AT88" s="343"/>
      <c r="AU88" s="344"/>
      <c r="AV88" s="345"/>
      <c r="AW88" s="252"/>
      <c r="AX88" s="346"/>
      <c r="AY88" s="252"/>
    </row>
    <row r="89" spans="1:51" ht="30" customHeight="1" thickBot="1">
      <c r="A89" s="423" t="s">
        <v>214</v>
      </c>
      <c r="B89" s="335">
        <v>0.2</v>
      </c>
      <c r="C89" s="424"/>
      <c r="D89" s="410"/>
      <c r="E89" s="410" t="s">
        <v>176</v>
      </c>
      <c r="F89" s="411">
        <f>'[1]1ДЕНЬ '!BH33</f>
        <v>0</v>
      </c>
      <c r="G89" s="425">
        <f>'[1]2 день'!BJ33</f>
        <v>0</v>
      </c>
      <c r="H89" s="412">
        <f>'[1]3 день '!BH33</f>
        <v>0</v>
      </c>
      <c r="I89" s="412">
        <v>1.45</v>
      </c>
      <c r="J89" s="412">
        <f>'[1]5 день'!BJ33</f>
        <v>0</v>
      </c>
      <c r="K89" s="412">
        <f>'[1]6 день(суббота)'!BS33</f>
        <v>0</v>
      </c>
      <c r="L89" s="412">
        <f>'[1]7 день'!BJ33</f>
        <v>0</v>
      </c>
      <c r="M89" s="412">
        <f>'[1]8 день'!BL33</f>
        <v>0</v>
      </c>
      <c r="N89" s="412">
        <f>'[1]9день'!BN33</f>
        <v>0</v>
      </c>
      <c r="O89" s="411">
        <f>('[1]10день'!BL33)*4</f>
        <v>0</v>
      </c>
      <c r="P89" s="425">
        <f>'[1]11день  сердце'!BJ33</f>
        <v>0</v>
      </c>
      <c r="Q89" s="412">
        <f>'[1]12день(суббота) '!BJ33</f>
        <v>0</v>
      </c>
      <c r="R89" s="413"/>
      <c r="S89" s="413"/>
      <c r="T89" s="413"/>
      <c r="U89" s="413"/>
      <c r="V89" s="413"/>
      <c r="W89" s="413"/>
      <c r="X89" s="463">
        <f t="shared" si="0"/>
        <v>1.45</v>
      </c>
      <c r="Y89" s="339">
        <f>X89/Y25</f>
        <v>0.12083333333333333</v>
      </c>
      <c r="Z89" s="340">
        <f t="shared" si="1"/>
        <v>-39.583333333333336</v>
      </c>
      <c r="AA89" s="393"/>
      <c r="AB89" s="258"/>
      <c r="AC89" s="258"/>
      <c r="AD89" s="258"/>
      <c r="AE89" s="258"/>
      <c r="AF89" s="342"/>
      <c r="AG89" s="25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3"/>
      <c r="AU89" s="344"/>
      <c r="AV89" s="345"/>
      <c r="AW89" s="426"/>
      <c r="AX89" s="346"/>
      <c r="AY89" s="252"/>
    </row>
    <row r="90" spans="1:51" ht="30" customHeight="1" thickBot="1">
      <c r="A90" s="423" t="s">
        <v>215</v>
      </c>
      <c r="B90" s="335">
        <v>3</v>
      </c>
      <c r="C90" s="424"/>
      <c r="D90" s="410"/>
      <c r="E90" s="410" t="s">
        <v>176</v>
      </c>
      <c r="F90" s="411">
        <f>('[1]1ДЕНЬ '!BH49)/2.1</f>
        <v>0</v>
      </c>
      <c r="G90" s="427">
        <f>('[1]2 день'!BJ49)/2.1</f>
        <v>0</v>
      </c>
      <c r="H90" s="412">
        <f>('[1]3 день '!BH49)/2.1</f>
        <v>0</v>
      </c>
      <c r="I90" s="412">
        <v>10.8</v>
      </c>
      <c r="J90" s="412">
        <f>('[1]5 день'!BJ49)/2.1</f>
        <v>0</v>
      </c>
      <c r="K90" s="412">
        <f>('[1]6 день(суббота)'!BS49)/2.1</f>
        <v>0</v>
      </c>
      <c r="L90" s="412">
        <f>('[1]7 день'!BJ49)/2.1</f>
        <v>0</v>
      </c>
      <c r="M90" s="412">
        <f>('[1]8 день'!BL49)/2.1</f>
        <v>0</v>
      </c>
      <c r="N90" s="412">
        <f>('[1]9день'!BN49)/2.1</f>
        <v>0</v>
      </c>
      <c r="O90" s="411">
        <f>('[1]10день'!BL49)/2.1</f>
        <v>0</v>
      </c>
      <c r="P90" s="373">
        <f>('[1]11день  сердце'!BJ49)/2.1</f>
        <v>0</v>
      </c>
      <c r="Q90" s="412">
        <v>10.8</v>
      </c>
      <c r="R90" s="413"/>
      <c r="S90" s="413"/>
      <c r="T90" s="413"/>
      <c r="U90" s="413"/>
      <c r="V90" s="413"/>
      <c r="W90" s="413"/>
      <c r="X90" s="463">
        <f t="shared" si="0"/>
        <v>21.6</v>
      </c>
      <c r="Y90" s="339">
        <f>X90/Y25</f>
        <v>1.8</v>
      </c>
      <c r="Z90" s="340">
        <f t="shared" si="1"/>
        <v>-40</v>
      </c>
      <c r="AA90" s="393"/>
      <c r="AB90" s="258"/>
      <c r="AC90" s="258"/>
      <c r="AD90" s="258"/>
      <c r="AE90" s="258"/>
      <c r="AF90" s="342"/>
      <c r="AG90" s="252"/>
      <c r="AH90" s="342"/>
      <c r="AI90" s="342"/>
      <c r="AJ90" s="342"/>
      <c r="AK90" s="562" t="s">
        <v>220</v>
      </c>
      <c r="AL90" s="562"/>
      <c r="AM90" s="562"/>
      <c r="AN90" s="562"/>
      <c r="AO90" s="562"/>
      <c r="AP90" s="342"/>
      <c r="AQ90" s="342"/>
      <c r="AR90" s="342"/>
      <c r="AS90" s="342"/>
      <c r="AT90" s="343"/>
      <c r="AU90" s="344"/>
      <c r="AV90" s="345"/>
      <c r="AW90" s="426"/>
      <c r="AX90" s="346"/>
      <c r="AY90" s="252"/>
    </row>
    <row r="91" spans="1:51" ht="30" customHeight="1" thickBot="1">
      <c r="A91" s="423" t="s">
        <v>216</v>
      </c>
      <c r="B91" s="335">
        <v>3</v>
      </c>
      <c r="C91" s="424"/>
      <c r="D91" s="372"/>
      <c r="E91" s="410" t="s">
        <v>176</v>
      </c>
      <c r="F91" s="373">
        <v>2</v>
      </c>
      <c r="G91" s="373">
        <v>2</v>
      </c>
      <c r="H91" s="428">
        <v>2</v>
      </c>
      <c r="I91" s="349">
        <v>2</v>
      </c>
      <c r="J91" s="349">
        <v>2</v>
      </c>
      <c r="K91" s="349">
        <v>2</v>
      </c>
      <c r="L91" s="349">
        <v>1.5</v>
      </c>
      <c r="M91" s="349">
        <v>2</v>
      </c>
      <c r="N91" s="349">
        <v>1.5</v>
      </c>
      <c r="O91" s="373">
        <v>2</v>
      </c>
      <c r="P91" s="373">
        <v>1.5</v>
      </c>
      <c r="Q91" s="428">
        <v>1.5</v>
      </c>
      <c r="R91" s="351"/>
      <c r="S91" s="351"/>
      <c r="T91" s="351"/>
      <c r="U91" s="351"/>
      <c r="V91" s="351"/>
      <c r="W91" s="351"/>
      <c r="X91" s="463">
        <f t="shared" si="0"/>
        <v>22</v>
      </c>
      <c r="Y91" s="339">
        <f>X91/Y25</f>
        <v>1.8333333333333333</v>
      </c>
      <c r="Z91" s="340">
        <f t="shared" si="1"/>
        <v>-38.888888888888893</v>
      </c>
      <c r="AA91" s="341"/>
      <c r="AB91" s="342"/>
      <c r="AC91" s="342"/>
      <c r="AD91" s="342"/>
      <c r="AE91" s="342"/>
      <c r="AF91" s="342"/>
      <c r="AG91" s="25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3"/>
      <c r="AU91" s="344"/>
      <c r="AV91" s="345"/>
      <c r="AW91" s="426"/>
      <c r="AX91" s="346"/>
      <c r="AY91" s="252"/>
    </row>
    <row r="92" spans="1:51" ht="30" hidden="1" customHeight="1" thickBot="1">
      <c r="A92" s="429"/>
      <c r="B92" s="430"/>
      <c r="C92" s="342"/>
      <c r="D92" s="372"/>
      <c r="E92" s="410" t="s">
        <v>176</v>
      </c>
      <c r="F92" s="373"/>
      <c r="G92" s="431"/>
      <c r="H92" s="431"/>
      <c r="I92" s="431"/>
      <c r="J92" s="431"/>
      <c r="K92" s="431"/>
      <c r="L92" s="431"/>
      <c r="M92" s="431"/>
      <c r="N92" s="431"/>
      <c r="O92" s="373"/>
      <c r="P92" s="431"/>
      <c r="Q92" s="431"/>
      <c r="R92" s="431"/>
      <c r="S92" s="431"/>
      <c r="T92" s="431"/>
      <c r="U92" s="431"/>
      <c r="V92" s="431"/>
      <c r="W92" s="431"/>
      <c r="X92" s="463">
        <f>SUM(F92:W92)</f>
        <v>0</v>
      </c>
      <c r="Y92" s="432"/>
      <c r="Z92" s="340" t="e">
        <f>(Y92-B92)/B92*100</f>
        <v>#DIV/0!</v>
      </c>
      <c r="AA92" s="341"/>
      <c r="AB92" s="342"/>
      <c r="AC92" s="342"/>
      <c r="AD92" s="342"/>
      <c r="AE92" s="342"/>
      <c r="AF92" s="342"/>
      <c r="AG92" s="25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4"/>
      <c r="AV92" s="345"/>
      <c r="AW92" s="426"/>
      <c r="AX92" s="346"/>
      <c r="AY92" s="252"/>
    </row>
    <row r="93" spans="1:51" ht="30" customHeight="1" thickBot="1">
      <c r="A93" s="433" t="s">
        <v>217</v>
      </c>
      <c r="B93" s="307">
        <v>2</v>
      </c>
      <c r="C93" s="434"/>
      <c r="D93" s="372"/>
      <c r="E93" s="372" t="s">
        <v>176</v>
      </c>
      <c r="F93" s="373">
        <v>1.2</v>
      </c>
      <c r="G93" s="373">
        <v>1.2</v>
      </c>
      <c r="H93" s="373">
        <v>1.2</v>
      </c>
      <c r="I93" s="373">
        <v>1.2</v>
      </c>
      <c r="J93" s="373">
        <v>1.2</v>
      </c>
      <c r="K93" s="373">
        <v>1.2</v>
      </c>
      <c r="L93" s="373">
        <v>1.2</v>
      </c>
      <c r="M93" s="373">
        <v>1.2</v>
      </c>
      <c r="N93" s="373">
        <v>1.2</v>
      </c>
      <c r="O93" s="373">
        <v>1.2</v>
      </c>
      <c r="P93" s="373">
        <v>1.2</v>
      </c>
      <c r="Q93" s="373">
        <v>1.2</v>
      </c>
      <c r="R93" s="373"/>
      <c r="S93" s="373"/>
      <c r="T93" s="373"/>
      <c r="U93" s="373"/>
      <c r="V93" s="373"/>
      <c r="W93" s="373"/>
      <c r="X93" s="463">
        <f>SUM(F93:W93)</f>
        <v>14.399999999999997</v>
      </c>
      <c r="Y93" s="435">
        <f>X93/Y25</f>
        <v>1.1999999999999997</v>
      </c>
      <c r="Z93" s="340">
        <f>(Y93-B93)/B93*100</f>
        <v>-40.000000000000014</v>
      </c>
      <c r="AA93" s="341"/>
      <c r="AB93" s="342"/>
      <c r="AC93" s="342"/>
      <c r="AD93" s="342"/>
      <c r="AE93" s="342"/>
      <c r="AF93" s="342"/>
      <c r="AG93" s="25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91"/>
      <c r="AV93" s="342"/>
      <c r="AW93" s="426"/>
      <c r="AX93" s="346"/>
      <c r="AY93" s="252"/>
    </row>
    <row r="94" spans="1:51" ht="30" customHeight="1">
      <c r="A94" s="436"/>
      <c r="B94" s="430"/>
      <c r="C94" s="437"/>
      <c r="D94" s="437"/>
      <c r="E94" s="437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8"/>
      <c r="X94" s="439"/>
      <c r="Y94" s="432"/>
      <c r="Z94" s="440"/>
      <c r="AA94" s="341"/>
      <c r="AB94" s="342"/>
      <c r="AC94" s="342"/>
      <c r="AD94" s="342"/>
      <c r="AE94" s="342"/>
      <c r="AF94" s="342"/>
      <c r="AG94" s="252"/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4"/>
      <c r="AV94" s="342"/>
      <c r="AW94" s="426"/>
      <c r="AX94" s="346"/>
      <c r="AY94" s="252"/>
    </row>
    <row r="95" spans="1:51" ht="30" customHeight="1">
      <c r="A95" s="441"/>
      <c r="B95" s="430"/>
      <c r="C95" s="342"/>
      <c r="D95" s="342"/>
      <c r="E95" s="342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8"/>
      <c r="X95" s="439"/>
      <c r="Y95" s="432"/>
      <c r="Z95" s="440"/>
      <c r="AA95" s="341"/>
      <c r="AB95" s="342"/>
      <c r="AC95" s="342"/>
      <c r="AD95" s="342"/>
      <c r="AE95" s="342"/>
      <c r="AF95" s="342"/>
      <c r="AG95" s="252"/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2"/>
      <c r="AS95" s="342"/>
      <c r="AT95" s="342"/>
      <c r="AU95" s="344"/>
      <c r="AV95" s="342"/>
      <c r="AW95" s="426"/>
      <c r="AX95" s="346"/>
      <c r="AY95" s="252"/>
    </row>
    <row r="96" spans="1:51" ht="30" hidden="1" customHeight="1">
      <c r="A96" s="441"/>
      <c r="B96" s="342"/>
      <c r="C96" s="342"/>
      <c r="D96" s="342"/>
      <c r="E96" s="342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9"/>
      <c r="Y96" s="432"/>
      <c r="Z96" s="440"/>
      <c r="AA96" s="341"/>
      <c r="AB96" s="342"/>
      <c r="AC96" s="342"/>
      <c r="AD96" s="342"/>
      <c r="AE96" s="342"/>
      <c r="AF96" s="342"/>
      <c r="AG96" s="252"/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342"/>
      <c r="AT96" s="342"/>
      <c r="AU96" s="344"/>
      <c r="AV96" s="342"/>
      <c r="AW96" s="426"/>
      <c r="AX96" s="346"/>
      <c r="AY96" s="252"/>
    </row>
    <row r="97" spans="1:51" ht="30" hidden="1" customHeight="1" thickBot="1">
      <c r="A97" s="441"/>
      <c r="B97" s="430"/>
      <c r="C97" s="342"/>
      <c r="D97" s="342"/>
      <c r="E97" s="342"/>
      <c r="F97" s="442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9"/>
      <c r="Y97" s="432"/>
      <c r="Z97" s="440"/>
      <c r="AA97" s="396"/>
      <c r="AB97" s="258"/>
      <c r="AC97" s="258"/>
      <c r="AD97" s="258"/>
      <c r="AE97" s="258"/>
      <c r="AF97" s="342"/>
      <c r="AG97" s="252"/>
      <c r="AH97" s="342"/>
      <c r="AI97" s="342"/>
      <c r="AJ97" s="342"/>
      <c r="AK97" s="342"/>
      <c r="AL97" s="342"/>
      <c r="AM97" s="342"/>
      <c r="AN97" s="342"/>
      <c r="AO97" s="342"/>
      <c r="AP97" s="342"/>
      <c r="AQ97" s="342"/>
      <c r="AR97" s="342"/>
      <c r="AS97" s="342"/>
      <c r="AT97" s="342"/>
      <c r="AU97" s="344"/>
      <c r="AV97" s="345"/>
      <c r="AW97" s="426"/>
      <c r="AX97" s="346"/>
      <c r="AY97" s="252"/>
    </row>
    <row r="98" spans="1:51" ht="30" customHeight="1">
      <c r="A98" s="441"/>
      <c r="B98" s="430"/>
      <c r="C98" s="342"/>
      <c r="D98" s="342"/>
      <c r="E98" s="342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9"/>
      <c r="Y98" s="432"/>
      <c r="Z98" s="440"/>
      <c r="AA98" s="341"/>
      <c r="AB98" s="342"/>
      <c r="AC98" s="342"/>
      <c r="AD98" s="342"/>
      <c r="AE98" s="342"/>
      <c r="AF98" s="342"/>
      <c r="AG98" s="252"/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4"/>
      <c r="AV98" s="345"/>
      <c r="AW98" s="426"/>
      <c r="AX98" s="346"/>
      <c r="AY98" s="252"/>
    </row>
    <row r="99" spans="1:51" ht="30" customHeight="1">
      <c r="A99" s="441"/>
      <c r="B99" s="430"/>
      <c r="C99" s="342"/>
      <c r="D99" s="342"/>
      <c r="E99" s="342"/>
      <c r="F99" s="442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9"/>
      <c r="Y99" s="432"/>
      <c r="Z99" s="440"/>
      <c r="AA99" s="341"/>
      <c r="AB99" s="342"/>
      <c r="AC99" s="342"/>
      <c r="AD99" s="342"/>
      <c r="AE99" s="342"/>
      <c r="AF99" s="342"/>
      <c r="AG99" s="25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3"/>
      <c r="AU99" s="344"/>
      <c r="AV99" s="345"/>
      <c r="AW99" s="426"/>
      <c r="AX99" s="346"/>
      <c r="AY99" s="252"/>
    </row>
    <row r="100" spans="1:51" ht="30" customHeight="1">
      <c r="A100" s="443"/>
      <c r="B100" s="430"/>
      <c r="C100" s="444"/>
      <c r="D100" s="444"/>
      <c r="E100" s="444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9"/>
      <c r="Y100" s="432"/>
      <c r="Z100" s="440"/>
      <c r="AA100" s="341"/>
      <c r="AB100" s="342"/>
      <c r="AC100" s="342"/>
      <c r="AD100" s="342"/>
      <c r="AE100" s="342"/>
      <c r="AF100" s="342"/>
      <c r="AG100" s="25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3"/>
      <c r="AU100" s="344"/>
      <c r="AV100" s="345"/>
      <c r="AW100" s="426"/>
      <c r="AX100" s="346"/>
      <c r="AY100" s="252"/>
    </row>
    <row r="101" spans="1:51" ht="30" customHeight="1">
      <c r="A101" s="445"/>
      <c r="B101" s="430"/>
      <c r="C101" s="342"/>
      <c r="D101" s="342"/>
      <c r="E101" s="342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9"/>
      <c r="Y101" s="432"/>
      <c r="Z101" s="440"/>
      <c r="AA101" s="341"/>
      <c r="AB101" s="342"/>
      <c r="AC101" s="342"/>
      <c r="AD101" s="342"/>
      <c r="AE101" s="342"/>
      <c r="AF101" s="342"/>
      <c r="AG101" s="25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4"/>
      <c r="AV101" s="345"/>
      <c r="AW101" s="426"/>
      <c r="AX101" s="346"/>
      <c r="AY101" s="252"/>
    </row>
    <row r="102" spans="1:51" ht="30" customHeight="1">
      <c r="A102" s="441"/>
      <c r="B102" s="430"/>
      <c r="C102" s="342"/>
      <c r="D102" s="342"/>
      <c r="E102" s="342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9"/>
      <c r="Y102" s="432"/>
      <c r="Z102" s="440"/>
      <c r="AA102" s="341"/>
      <c r="AB102" s="342"/>
      <c r="AC102" s="342"/>
      <c r="AD102" s="342"/>
      <c r="AE102" s="342"/>
      <c r="AF102" s="342"/>
      <c r="AG102" s="25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3"/>
      <c r="AU102" s="391"/>
      <c r="AV102" s="345"/>
      <c r="AW102" s="426"/>
      <c r="AX102" s="346"/>
      <c r="AY102" s="252"/>
    </row>
    <row r="103" spans="1:51" ht="30" customHeight="1">
      <c r="A103" s="445"/>
      <c r="B103" s="430"/>
      <c r="C103" s="342"/>
      <c r="D103" s="342"/>
      <c r="E103" s="342"/>
      <c r="F103" s="431"/>
      <c r="G103" s="431"/>
      <c r="H103" s="431"/>
      <c r="I103" s="431"/>
      <c r="J103" s="431"/>
      <c r="K103" s="431"/>
      <c r="L103" s="446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9"/>
      <c r="Y103" s="432"/>
      <c r="Z103" s="440"/>
      <c r="AA103" s="341"/>
      <c r="AB103" s="342"/>
      <c r="AC103" s="342"/>
      <c r="AD103" s="342"/>
      <c r="AE103" s="342"/>
      <c r="AF103" s="342"/>
      <c r="AG103" s="25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91"/>
      <c r="AV103" s="342"/>
      <c r="AW103" s="426"/>
      <c r="AX103" s="346"/>
      <c r="AY103" s="252"/>
    </row>
    <row r="104" spans="1:51" ht="30" customHeight="1">
      <c r="A104" s="441"/>
      <c r="B104" s="430"/>
      <c r="C104" s="342"/>
      <c r="D104" s="342"/>
      <c r="E104" s="342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9"/>
      <c r="Y104" s="432"/>
      <c r="Z104" s="440"/>
      <c r="AA104" s="341"/>
      <c r="AB104" s="342"/>
      <c r="AC104" s="342"/>
      <c r="AD104" s="342"/>
      <c r="AE104" s="342"/>
      <c r="AF104" s="342"/>
      <c r="AG104" s="25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3"/>
      <c r="AU104" s="344"/>
      <c r="AV104" s="345"/>
      <c r="AW104" s="426"/>
      <c r="AX104" s="346"/>
      <c r="AY104" s="252"/>
    </row>
    <row r="105" spans="1:51" ht="30" customHeight="1">
      <c r="A105" s="447"/>
      <c r="B105" s="430"/>
      <c r="C105" s="444"/>
      <c r="D105" s="444"/>
      <c r="E105" s="444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9"/>
      <c r="Y105" s="432"/>
      <c r="Z105" s="440"/>
      <c r="AA105" s="341"/>
      <c r="AB105" s="342"/>
      <c r="AC105" s="342"/>
      <c r="AD105" s="342"/>
      <c r="AE105" s="342"/>
      <c r="AF105" s="342"/>
      <c r="AG105" s="252"/>
      <c r="AH105" s="342"/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3"/>
      <c r="AU105" s="344"/>
      <c r="AV105" s="345"/>
      <c r="AW105" s="426"/>
      <c r="AX105" s="346"/>
      <c r="AY105" s="252"/>
    </row>
    <row r="106" spans="1:51" ht="30" customHeight="1">
      <c r="A106" s="447"/>
      <c r="B106" s="430"/>
      <c r="C106" s="444"/>
      <c r="D106" s="444"/>
      <c r="E106" s="444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9"/>
      <c r="Y106" s="432"/>
      <c r="Z106" s="440"/>
      <c r="AA106" s="341"/>
      <c r="AB106" s="342"/>
      <c r="AC106" s="342"/>
      <c r="AD106" s="342"/>
      <c r="AE106" s="342"/>
      <c r="AF106" s="342"/>
      <c r="AG106" s="25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91"/>
      <c r="AV106" s="342"/>
      <c r="AW106" s="426"/>
      <c r="AX106" s="346"/>
      <c r="AY106" s="252"/>
    </row>
    <row r="107" spans="1:51" ht="30" customHeight="1">
      <c r="A107" s="352"/>
      <c r="B107" s="258"/>
      <c r="C107" s="258"/>
      <c r="D107" s="258"/>
      <c r="E107" s="258"/>
      <c r="F107" s="342"/>
      <c r="G107" s="342"/>
      <c r="H107" s="342"/>
      <c r="I107" s="342"/>
      <c r="J107" s="342"/>
      <c r="K107" s="357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448"/>
      <c r="Y107" s="449"/>
      <c r="Z107" s="440"/>
      <c r="AA107" s="352"/>
      <c r="AB107" s="342"/>
      <c r="AC107" s="342"/>
      <c r="AD107" s="342"/>
      <c r="AE107" s="342"/>
      <c r="AF107" s="342"/>
      <c r="AG107" s="25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3"/>
      <c r="AU107" s="344"/>
      <c r="AV107" s="345"/>
      <c r="AW107" s="426"/>
      <c r="AX107" s="346"/>
      <c r="AY107" s="252"/>
    </row>
    <row r="108" spans="1:51" ht="15">
      <c r="A108" s="341"/>
      <c r="B108" s="258"/>
      <c r="C108" s="258"/>
      <c r="D108" s="258"/>
      <c r="E108" s="258"/>
      <c r="F108" s="342"/>
      <c r="G108" s="342"/>
      <c r="H108" s="342"/>
      <c r="I108" s="342"/>
      <c r="J108" s="342"/>
      <c r="K108" s="357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448"/>
      <c r="Y108" s="449"/>
      <c r="Z108" s="440"/>
      <c r="AA108" s="341"/>
      <c r="AB108" s="342"/>
      <c r="AC108" s="342"/>
      <c r="AD108" s="342"/>
      <c r="AE108" s="342"/>
      <c r="AF108" s="342"/>
      <c r="AG108" s="252"/>
      <c r="AH108" s="342"/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3"/>
      <c r="AU108" s="344"/>
      <c r="AV108" s="345"/>
      <c r="AW108" s="426"/>
      <c r="AX108" s="346"/>
      <c r="AY108" s="252"/>
    </row>
    <row r="109" spans="1:51" ht="23.25">
      <c r="A109" s="561"/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450"/>
      <c r="AA109" s="341"/>
      <c r="AB109" s="342"/>
      <c r="AC109" s="342"/>
      <c r="AD109" s="342"/>
      <c r="AE109" s="342"/>
      <c r="AF109" s="342"/>
      <c r="AG109" s="25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4"/>
      <c r="AV109" s="342"/>
      <c r="AW109" s="426"/>
      <c r="AX109" s="346"/>
      <c r="AY109" s="252"/>
    </row>
    <row r="110" spans="1:51" ht="15">
      <c r="A110" s="341"/>
      <c r="B110" s="258"/>
      <c r="C110" s="258"/>
      <c r="D110" s="258"/>
      <c r="E110" s="258"/>
      <c r="F110" s="342"/>
      <c r="G110" s="342"/>
      <c r="H110" s="342"/>
      <c r="I110" s="342"/>
      <c r="J110" s="342"/>
      <c r="K110" s="25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448"/>
      <c r="Y110" s="449"/>
      <c r="Z110" s="450"/>
      <c r="AA110" s="341"/>
      <c r="AB110" s="342"/>
      <c r="AC110" s="342"/>
      <c r="AD110" s="342"/>
      <c r="AE110" s="342"/>
      <c r="AF110" s="342"/>
      <c r="AG110" s="25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91"/>
      <c r="AV110" s="342"/>
      <c r="AW110" s="426"/>
      <c r="AX110" s="346"/>
      <c r="AY110" s="252"/>
    </row>
    <row r="111" spans="1:51" ht="15">
      <c r="A111" s="341"/>
      <c r="B111" s="258"/>
      <c r="C111" s="258"/>
      <c r="D111" s="258"/>
      <c r="E111" s="258"/>
      <c r="F111" s="342"/>
      <c r="G111" s="342"/>
      <c r="H111" s="342"/>
      <c r="I111" s="342"/>
      <c r="J111" s="342"/>
      <c r="K111" s="25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448"/>
      <c r="Y111" s="449"/>
      <c r="Z111" s="440"/>
      <c r="AA111" s="341"/>
      <c r="AB111" s="342"/>
      <c r="AC111" s="342"/>
      <c r="AD111" s="342"/>
      <c r="AE111" s="342"/>
      <c r="AF111" s="342"/>
      <c r="AG111" s="252"/>
      <c r="AH111" s="342"/>
      <c r="AI111" s="342"/>
      <c r="AJ111" s="342"/>
      <c r="AK111" s="342"/>
      <c r="AL111" s="342"/>
      <c r="AM111" s="342"/>
      <c r="AN111" s="342"/>
      <c r="AO111" s="342"/>
      <c r="AP111" s="342"/>
      <c r="AQ111" s="342"/>
      <c r="AR111" s="342"/>
      <c r="AS111" s="342"/>
      <c r="AT111" s="343"/>
      <c r="AU111" s="391"/>
      <c r="AV111" s="345"/>
      <c r="AW111" s="426"/>
      <c r="AX111" s="346"/>
      <c r="AY111" s="252"/>
    </row>
    <row r="112" spans="1:51" ht="15">
      <c r="A112" s="341"/>
      <c r="B112" s="258"/>
      <c r="C112" s="258"/>
      <c r="D112" s="258"/>
      <c r="E112" s="258"/>
      <c r="F112" s="342"/>
      <c r="G112" s="342"/>
      <c r="H112" s="342"/>
      <c r="I112" s="342"/>
      <c r="J112" s="342"/>
      <c r="K112" s="25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448"/>
      <c r="Y112" s="449"/>
      <c r="Z112" s="450"/>
      <c r="AA112" s="341"/>
      <c r="AB112" s="342"/>
      <c r="AC112" s="342"/>
      <c r="AD112" s="342"/>
      <c r="AE112" s="342"/>
      <c r="AF112" s="342"/>
      <c r="AG112" s="25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91"/>
      <c r="AV112" s="342"/>
      <c r="AW112" s="426"/>
      <c r="AX112" s="346"/>
      <c r="AY112" s="252"/>
    </row>
    <row r="113" spans="1:51" ht="15">
      <c r="A113" s="341"/>
      <c r="B113" s="258"/>
      <c r="C113" s="258"/>
      <c r="D113" s="258"/>
      <c r="E113" s="258"/>
      <c r="F113" s="342"/>
      <c r="G113" s="342"/>
      <c r="H113" s="342"/>
      <c r="I113" s="342"/>
      <c r="J113" s="342"/>
      <c r="K113" s="25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448"/>
      <c r="Y113" s="344"/>
      <c r="Z113" s="440"/>
      <c r="AA113" s="341"/>
      <c r="AB113" s="342"/>
      <c r="AC113" s="342"/>
      <c r="AD113" s="342"/>
      <c r="AE113" s="342"/>
      <c r="AF113" s="342"/>
      <c r="AG113" s="252"/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3"/>
      <c r="AU113" s="344"/>
      <c r="AV113" s="345"/>
      <c r="AW113" s="426"/>
      <c r="AX113" s="346"/>
      <c r="AY113" s="252"/>
    </row>
    <row r="114" spans="1:51" ht="15">
      <c r="A114" s="341"/>
      <c r="B114" s="258"/>
      <c r="C114" s="258"/>
      <c r="D114" s="258"/>
      <c r="E114" s="258"/>
      <c r="F114" s="342"/>
      <c r="G114" s="342"/>
      <c r="H114" s="342"/>
      <c r="I114" s="342"/>
      <c r="J114" s="342"/>
      <c r="K114" s="25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448"/>
      <c r="Y114" s="344"/>
      <c r="Z114" s="440"/>
      <c r="AA114" s="341"/>
      <c r="AB114" s="342"/>
      <c r="AC114" s="342"/>
      <c r="AD114" s="342"/>
      <c r="AE114" s="342"/>
      <c r="AF114" s="342"/>
      <c r="AG114" s="25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3"/>
      <c r="AU114" s="344"/>
      <c r="AV114" s="342"/>
      <c r="AW114" s="426"/>
      <c r="AX114" s="346"/>
      <c r="AY114" s="252"/>
    </row>
    <row r="115" spans="1:51" ht="15">
      <c r="A115" s="341"/>
      <c r="B115" s="258"/>
      <c r="C115" s="258"/>
      <c r="D115" s="258"/>
      <c r="E115" s="258"/>
      <c r="F115" s="342"/>
      <c r="G115" s="451"/>
      <c r="H115" s="342"/>
      <c r="I115" s="342"/>
      <c r="J115" s="342"/>
      <c r="K115" s="25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448"/>
      <c r="Y115" s="344"/>
      <c r="Z115" s="450"/>
      <c r="AA115" s="341"/>
      <c r="AB115" s="342"/>
      <c r="AC115" s="342"/>
      <c r="AD115" s="342"/>
      <c r="AE115" s="342"/>
      <c r="AF115" s="342"/>
      <c r="AG115" s="25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4"/>
      <c r="AV115" s="342"/>
      <c r="AW115" s="426"/>
      <c r="AX115" s="346"/>
      <c r="AY115" s="252"/>
    </row>
    <row r="116" spans="1:51" ht="15">
      <c r="A116" s="452"/>
      <c r="B116" s="258"/>
      <c r="C116" s="258"/>
      <c r="D116" s="258"/>
      <c r="E116" s="258"/>
      <c r="F116" s="342"/>
      <c r="G116" s="342"/>
      <c r="H116" s="342"/>
      <c r="I116" s="342"/>
      <c r="J116" s="342"/>
      <c r="K116" s="25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450"/>
      <c r="Y116" s="344"/>
      <c r="Z116" s="453"/>
      <c r="AA116" s="452"/>
      <c r="AB116" s="342"/>
      <c r="AC116" s="342"/>
      <c r="AD116" s="342"/>
      <c r="AE116" s="342"/>
      <c r="AF116" s="342"/>
      <c r="AG116" s="252"/>
      <c r="AH116" s="342"/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98"/>
      <c r="AW116" s="426"/>
      <c r="AX116" s="346"/>
      <c r="AY116" s="252"/>
    </row>
    <row r="117" spans="1:51" ht="15">
      <c r="A117" s="341"/>
      <c r="B117" s="258"/>
      <c r="C117" s="258"/>
      <c r="D117" s="258"/>
      <c r="E117" s="258"/>
      <c r="F117" s="342"/>
      <c r="G117" s="342"/>
      <c r="H117" s="342"/>
      <c r="I117" s="342"/>
      <c r="J117" s="342"/>
      <c r="K117" s="25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450"/>
      <c r="Y117" s="454"/>
      <c r="Z117" s="450"/>
      <c r="AA117" s="341"/>
      <c r="AB117" s="342"/>
      <c r="AC117" s="342"/>
      <c r="AD117" s="342"/>
      <c r="AE117" s="342"/>
      <c r="AF117" s="342"/>
      <c r="AG117" s="25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426"/>
      <c r="AX117" s="346"/>
      <c r="AY117" s="252"/>
    </row>
    <row r="118" spans="1:51" ht="15">
      <c r="A118" s="341"/>
      <c r="B118" s="258"/>
      <c r="C118" s="258"/>
      <c r="D118" s="258"/>
      <c r="E118" s="258"/>
      <c r="F118" s="342"/>
      <c r="G118" s="342"/>
      <c r="H118" s="342"/>
      <c r="I118" s="342"/>
      <c r="J118" s="342"/>
      <c r="K118" s="25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450"/>
      <c r="Y118" s="454"/>
      <c r="Z118" s="455"/>
      <c r="AA118" s="341"/>
      <c r="AB118" s="342"/>
      <c r="AC118" s="342"/>
      <c r="AD118" s="342"/>
      <c r="AE118" s="342"/>
      <c r="AF118" s="342"/>
      <c r="AG118" s="252"/>
      <c r="AH118" s="342"/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99"/>
      <c r="AW118" s="426"/>
      <c r="AX118" s="346"/>
      <c r="AY118" s="252"/>
    </row>
    <row r="119" spans="1:51" ht="15">
      <c r="A119" s="341"/>
      <c r="B119" s="258"/>
      <c r="C119" s="258"/>
      <c r="D119" s="258"/>
      <c r="E119" s="258"/>
      <c r="F119" s="342"/>
      <c r="G119" s="342"/>
      <c r="H119" s="342"/>
      <c r="I119" s="342"/>
      <c r="J119" s="342"/>
      <c r="K119" s="25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450"/>
      <c r="Y119" s="454"/>
      <c r="Z119" s="450"/>
      <c r="AA119" s="341"/>
      <c r="AB119" s="342"/>
      <c r="AC119" s="342"/>
      <c r="AD119" s="342"/>
      <c r="AE119" s="342"/>
      <c r="AF119" s="342"/>
      <c r="AG119" s="252"/>
      <c r="AH119" s="342"/>
      <c r="AI119" s="342"/>
      <c r="AJ119" s="342"/>
      <c r="AK119" s="342"/>
      <c r="AL119" s="342"/>
      <c r="AM119" s="342"/>
      <c r="AN119" s="342"/>
      <c r="AO119" s="342"/>
      <c r="AP119" s="342"/>
      <c r="AQ119" s="342"/>
      <c r="AR119" s="342"/>
      <c r="AS119" s="342"/>
      <c r="AT119" s="342"/>
      <c r="AU119" s="342"/>
      <c r="AV119" s="342"/>
      <c r="AW119" s="426"/>
      <c r="AX119" s="346"/>
      <c r="AY119" s="252"/>
    </row>
    <row r="120" spans="1:51" ht="15">
      <c r="A120" s="341"/>
      <c r="B120" s="258"/>
      <c r="C120" s="258"/>
      <c r="D120" s="258"/>
      <c r="E120" s="258"/>
      <c r="F120" s="342"/>
      <c r="G120" s="342"/>
      <c r="H120" s="342"/>
      <c r="I120" s="342"/>
      <c r="J120" s="342"/>
      <c r="K120" s="25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450"/>
      <c r="Y120" s="454"/>
      <c r="Z120" s="450"/>
      <c r="AA120" s="341"/>
      <c r="AB120" s="342"/>
      <c r="AC120" s="342"/>
      <c r="AD120" s="342"/>
      <c r="AE120" s="342"/>
      <c r="AF120" s="342"/>
      <c r="AG120" s="25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426"/>
      <c r="AX120" s="346"/>
      <c r="AY120" s="252"/>
    </row>
    <row r="121" spans="1:51" ht="15">
      <c r="A121" s="341"/>
      <c r="B121" s="258"/>
      <c r="C121" s="258"/>
      <c r="D121" s="258"/>
      <c r="E121" s="258"/>
      <c r="F121" s="342"/>
      <c r="G121" s="342"/>
      <c r="H121" s="342"/>
      <c r="I121" s="342"/>
      <c r="J121" s="342"/>
      <c r="K121" s="25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450"/>
      <c r="Y121" s="454"/>
      <c r="Z121" s="450"/>
      <c r="AA121" s="341"/>
      <c r="AB121" s="342"/>
      <c r="AC121" s="342"/>
      <c r="AD121" s="342"/>
      <c r="AE121" s="342"/>
      <c r="AF121" s="342"/>
      <c r="AG121" s="25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426"/>
      <c r="AX121" s="346"/>
      <c r="AY121" s="252"/>
    </row>
    <row r="122" spans="1:51" ht="15">
      <c r="A122" s="456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342"/>
      <c r="AU122" s="252"/>
      <c r="AV122" s="252"/>
      <c r="AW122" s="252"/>
      <c r="AX122" s="252"/>
      <c r="AY122" s="252"/>
    </row>
    <row r="123" spans="1:51" ht="15">
      <c r="A123" s="456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342"/>
      <c r="AU123" s="252"/>
      <c r="AV123" s="252"/>
      <c r="AW123" s="252"/>
      <c r="AX123" s="252"/>
      <c r="AY123" s="252"/>
    </row>
    <row r="124" spans="1:51" ht="15">
      <c r="A124" s="456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342"/>
      <c r="AU124" s="252"/>
      <c r="AV124" s="252"/>
      <c r="AW124" s="252"/>
      <c r="AX124" s="252"/>
      <c r="AY124" s="252"/>
    </row>
    <row r="125" spans="1:51" ht="15">
      <c r="A125" s="456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342"/>
      <c r="AU125" s="252"/>
      <c r="AV125" s="252"/>
      <c r="AW125" s="252"/>
      <c r="AX125" s="252"/>
      <c r="AY125" s="252"/>
    </row>
    <row r="126" spans="1:51" ht="15">
      <c r="A126" s="456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342"/>
      <c r="AU126" s="252"/>
      <c r="AV126" s="252"/>
      <c r="AW126" s="252"/>
      <c r="AX126" s="252"/>
      <c r="AY126" s="252"/>
    </row>
    <row r="127" spans="1:51" ht="15">
      <c r="A127" s="456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342"/>
      <c r="AU127" s="252"/>
      <c r="AV127" s="252"/>
      <c r="AW127" s="252"/>
      <c r="AX127" s="252"/>
      <c r="AY127" s="252"/>
    </row>
    <row r="128" spans="1:51" ht="15">
      <c r="A128" s="456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342"/>
      <c r="AU128" s="252"/>
      <c r="AV128" s="252"/>
      <c r="AW128" s="252"/>
      <c r="AX128" s="252"/>
      <c r="AY128" s="252"/>
    </row>
    <row r="129" spans="1:50">
      <c r="A129" s="456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</row>
    <row r="130" spans="1:50">
      <c r="A130" s="456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</row>
    <row r="131" spans="1:50">
      <c r="A131" s="456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</row>
    <row r="132" spans="1:50">
      <c r="A132" s="456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</row>
    <row r="133" spans="1:50">
      <c r="A133" s="456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</row>
    <row r="134" spans="1:50">
      <c r="A134" s="456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</row>
    <row r="135" spans="1:50">
      <c r="A135" s="456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</row>
    <row r="136" spans="1:50">
      <c r="A136" s="456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</row>
    <row r="137" spans="1:50">
      <c r="A137" s="456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</row>
    <row r="138" spans="1:50">
      <c r="A138" s="456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</row>
    <row r="139" spans="1:50">
      <c r="A139" s="456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</row>
    <row r="140" spans="1:50">
      <c r="A140" s="456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</row>
    <row r="141" spans="1:50">
      <c r="A141" s="456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</row>
    <row r="142" spans="1:50">
      <c r="A142" s="456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</row>
    <row r="143" spans="1:50">
      <c r="A143" s="456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</row>
    <row r="144" spans="1:50">
      <c r="A144" s="456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</row>
    <row r="145" spans="1:50">
      <c r="A145" s="456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</row>
    <row r="146" spans="1:50">
      <c r="A146" s="456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</row>
    <row r="147" spans="1:50">
      <c r="A147" s="456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</row>
    <row r="148" spans="1:50">
      <c r="A148" s="456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</row>
    <row r="149" spans="1:50">
      <c r="A149" s="456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</row>
    <row r="150" spans="1:50">
      <c r="A150" s="456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</row>
    <row r="151" spans="1:50">
      <c r="A151" s="456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</row>
    <row r="152" spans="1:50">
      <c r="A152" s="456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</row>
    <row r="153" spans="1:50">
      <c r="A153" s="456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</row>
    <row r="154" spans="1:50">
      <c r="A154" s="456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</row>
    <row r="155" spans="1:50">
      <c r="A155" s="456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</row>
    <row r="156" spans="1:50">
      <c r="A156" s="456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</row>
    <row r="157" spans="1:50">
      <c r="A157" s="456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</row>
    <row r="158" spans="1:50">
      <c r="A158" s="456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</row>
    <row r="159" spans="1:50">
      <c r="A159" s="456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</row>
    <row r="160" spans="1:50">
      <c r="A160" s="456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</row>
    <row r="161" spans="1:50">
      <c r="A161" s="456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</row>
    <row r="162" spans="1:50">
      <c r="A162" s="456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</row>
    <row r="163" spans="1:50">
      <c r="A163" s="456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</row>
    <row r="164" spans="1:50">
      <c r="A164" s="456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</row>
    <row r="165" spans="1:50">
      <c r="A165" s="456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</row>
    <row r="166" spans="1:50">
      <c r="A166" s="456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</row>
    <row r="167" spans="1:50">
      <c r="A167" s="456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</row>
    <row r="168" spans="1:50">
      <c r="A168" s="456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</row>
    <row r="169" spans="1:50">
      <c r="A169" s="456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</row>
    <row r="170" spans="1:50">
      <c r="A170" s="456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</row>
    <row r="171" spans="1:50">
      <c r="A171" s="456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</row>
    <row r="172" spans="1:50">
      <c r="A172" s="456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</row>
    <row r="173" spans="1:50">
      <c r="A173" s="456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</row>
    <row r="174" spans="1:50">
      <c r="A174" s="456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</row>
    <row r="175" spans="1:50">
      <c r="A175" s="456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</row>
    <row r="176" spans="1:50">
      <c r="A176" s="456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</row>
    <row r="177" spans="1:50">
      <c r="A177" s="456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</row>
    <row r="178" spans="1:50">
      <c r="A178" s="456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</row>
    <row r="179" spans="1:50">
      <c r="A179" s="456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</row>
    <row r="180" spans="1:50">
      <c r="A180" s="456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</row>
    <row r="181" spans="1:50">
      <c r="A181" s="456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</row>
    <row r="182" spans="1:50">
      <c r="A182" s="456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</row>
    <row r="183" spans="1:50">
      <c r="A183" s="456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</row>
    <row r="184" spans="1:50">
      <c r="A184" s="456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</row>
    <row r="185" spans="1:50">
      <c r="A185" s="456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</row>
    <row r="186" spans="1:50">
      <c r="A186" s="456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</row>
    <row r="187" spans="1:50">
      <c r="A187" s="456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</row>
    <row r="188" spans="1:50">
      <c r="A188" s="456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</row>
    <row r="189" spans="1:50">
      <c r="A189" s="456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</row>
    <row r="190" spans="1:50">
      <c r="A190" s="456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</row>
    <row r="191" spans="1:50">
      <c r="A191" s="456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</row>
    <row r="192" spans="1:50">
      <c r="A192" s="456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</row>
    <row r="193" spans="1:50">
      <c r="A193" s="456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</row>
    <row r="194" spans="1:50">
      <c r="A194" s="456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</row>
    <row r="195" spans="1:50">
      <c r="A195" s="456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</row>
    <row r="196" spans="1:50">
      <c r="A196" s="456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</row>
    <row r="197" spans="1:50">
      <c r="A197" s="456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</row>
    <row r="198" spans="1:50">
      <c r="A198" s="456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</row>
    <row r="199" spans="1:50">
      <c r="A199" s="456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</row>
    <row r="200" spans="1:50">
      <c r="A200" s="456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</row>
    <row r="201" spans="1:50">
      <c r="A201" s="456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</row>
    <row r="202" spans="1:50">
      <c r="A202" s="456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</row>
    <row r="203" spans="1:50">
      <c r="A203" s="456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</row>
    <row r="204" spans="1:50">
      <c r="A204" s="456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</row>
    <row r="205" spans="1:50">
      <c r="A205" s="456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</row>
    <row r="206" spans="1:50">
      <c r="A206" s="456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</row>
    <row r="207" spans="1:50">
      <c r="A207" s="456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</row>
    <row r="208" spans="1:50">
      <c r="A208" s="456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  <c r="AX208" s="252"/>
    </row>
    <row r="209" spans="1:50">
      <c r="A209" s="456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</row>
    <row r="210" spans="1:50">
      <c r="A210" s="456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</row>
    <row r="211" spans="1:50">
      <c r="A211" s="456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</row>
    <row r="212" spans="1:50">
      <c r="A212" s="456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</row>
    <row r="213" spans="1:50">
      <c r="A213" s="456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</row>
    <row r="214" spans="1:50">
      <c r="A214" s="456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</row>
    <row r="215" spans="1:50">
      <c r="A215" s="456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</row>
    <row r="216" spans="1:50">
      <c r="A216" s="456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</row>
    <row r="217" spans="1:50">
      <c r="A217" s="456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</row>
    <row r="218" spans="1:50">
      <c r="A218" s="456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</row>
    <row r="219" spans="1:50">
      <c r="A219" s="456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</row>
    <row r="220" spans="1:50">
      <c r="A220" s="456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</row>
    <row r="221" spans="1:50">
      <c r="A221" s="456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</row>
    <row r="222" spans="1:50">
      <c r="A222" s="456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</row>
    <row r="223" spans="1:50">
      <c r="A223" s="456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</row>
    <row r="224" spans="1:50">
      <c r="A224" s="456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</row>
    <row r="225" spans="1:50">
      <c r="A225" s="456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</row>
    <row r="226" spans="1:50">
      <c r="A226" s="456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</row>
    <row r="227" spans="1:50">
      <c r="A227" s="456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2"/>
    </row>
    <row r="228" spans="1:50">
      <c r="A228" s="456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</row>
    <row r="229" spans="1:50">
      <c r="A229" s="456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</row>
    <row r="230" spans="1:50">
      <c r="A230" s="456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</row>
    <row r="231" spans="1:50">
      <c r="A231" s="456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</row>
    <row r="232" spans="1:50">
      <c r="A232" s="456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</row>
    <row r="233" spans="1:50">
      <c r="A233" s="456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</row>
    <row r="234" spans="1:50">
      <c r="A234" s="456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</row>
    <row r="235" spans="1:50">
      <c r="A235" s="456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</row>
    <row r="236" spans="1:50">
      <c r="A236" s="456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</row>
    <row r="237" spans="1:50">
      <c r="A237" s="456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</row>
    <row r="238" spans="1:50">
      <c r="A238" s="456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</row>
    <row r="239" spans="1:50">
      <c r="A239" s="456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</row>
    <row r="240" spans="1:50">
      <c r="A240" s="456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</row>
    <row r="241" spans="1:50">
      <c r="A241" s="456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</row>
    <row r="242" spans="1:50">
      <c r="A242" s="456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</row>
    <row r="243" spans="1:50">
      <c r="A243" s="456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</row>
    <row r="244" spans="1:50">
      <c r="A244" s="456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</row>
    <row r="245" spans="1:50">
      <c r="A245" s="456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</row>
    <row r="246" spans="1:50">
      <c r="A246" s="456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</row>
    <row r="247" spans="1:50">
      <c r="A247" s="456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  <c r="AX247" s="252"/>
    </row>
    <row r="248" spans="1:50">
      <c r="A248" s="456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  <c r="AX248" s="252"/>
    </row>
    <row r="249" spans="1:50">
      <c r="A249" s="456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  <c r="AX249" s="252"/>
    </row>
    <row r="250" spans="1:50">
      <c r="A250" s="456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  <c r="AX250" s="252"/>
    </row>
    <row r="251" spans="1:50">
      <c r="A251" s="456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  <c r="AX251" s="252"/>
    </row>
    <row r="252" spans="1:50">
      <c r="A252" s="456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  <c r="AX252" s="252"/>
    </row>
    <row r="253" spans="1:50">
      <c r="A253" s="456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  <c r="AX253" s="252"/>
    </row>
    <row r="254" spans="1:50">
      <c r="A254" s="456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2"/>
      <c r="AW254" s="252"/>
      <c r="AX254" s="252"/>
    </row>
    <row r="255" spans="1:50">
      <c r="A255" s="456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  <c r="AH255" s="252"/>
      <c r="AI255" s="252"/>
      <c r="AJ255" s="252"/>
      <c r="AK255" s="252"/>
      <c r="AL255" s="252"/>
      <c r="AM255" s="252"/>
      <c r="AN255" s="252"/>
      <c r="AO255" s="252"/>
      <c r="AP255" s="252"/>
      <c r="AQ255" s="252"/>
      <c r="AR255" s="252"/>
      <c r="AS255" s="252"/>
      <c r="AT255" s="252"/>
      <c r="AU255" s="252"/>
      <c r="AV255" s="252"/>
      <c r="AW255" s="252"/>
      <c r="AX255" s="252"/>
    </row>
    <row r="256" spans="1:50">
      <c r="A256" s="456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252"/>
      <c r="AD256" s="252"/>
      <c r="AE256" s="252"/>
      <c r="AF256" s="252"/>
      <c r="AG256" s="252"/>
      <c r="AH256" s="252"/>
      <c r="AI256" s="252"/>
      <c r="AJ256" s="252"/>
      <c r="AK256" s="252"/>
      <c r="AL256" s="252"/>
      <c r="AM256" s="252"/>
      <c r="AN256" s="252"/>
      <c r="AO256" s="252"/>
      <c r="AP256" s="252"/>
      <c r="AQ256" s="252"/>
      <c r="AR256" s="252"/>
      <c r="AS256" s="252"/>
      <c r="AT256" s="252"/>
      <c r="AU256" s="252"/>
      <c r="AV256" s="252"/>
      <c r="AW256" s="252"/>
      <c r="AX256" s="252"/>
    </row>
    <row r="257" spans="1:50">
      <c r="A257" s="456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  <c r="AH257" s="252"/>
      <c r="AI257" s="252"/>
      <c r="AJ257" s="252"/>
      <c r="AK257" s="252"/>
      <c r="AL257" s="252"/>
      <c r="AM257" s="252"/>
      <c r="AN257" s="252"/>
      <c r="AO257" s="252"/>
      <c r="AP257" s="252"/>
      <c r="AQ257" s="252"/>
      <c r="AR257" s="252"/>
      <c r="AS257" s="252"/>
      <c r="AT257" s="252"/>
      <c r="AU257" s="252"/>
      <c r="AV257" s="252"/>
      <c r="AW257" s="252"/>
      <c r="AX257" s="252"/>
    </row>
    <row r="258" spans="1:50">
      <c r="A258" s="456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52"/>
      <c r="AV258" s="252"/>
      <c r="AW258" s="252"/>
      <c r="AX258" s="252"/>
    </row>
    <row r="259" spans="1:50">
      <c r="A259" s="456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  <c r="AH259" s="252"/>
      <c r="AI259" s="252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2"/>
      <c r="AT259" s="252"/>
      <c r="AU259" s="252"/>
      <c r="AV259" s="252"/>
      <c r="AW259" s="252"/>
      <c r="AX259" s="252"/>
    </row>
    <row r="260" spans="1:50">
      <c r="A260" s="456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2"/>
      <c r="AT260" s="252"/>
      <c r="AU260" s="252"/>
      <c r="AV260" s="252"/>
      <c r="AW260" s="252"/>
      <c r="AX260" s="252"/>
    </row>
    <row r="261" spans="1:50">
      <c r="A261" s="456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</row>
    <row r="262" spans="1:50">
      <c r="A262" s="456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52"/>
      <c r="AV262" s="252"/>
      <c r="AW262" s="252"/>
      <c r="AX262" s="252"/>
    </row>
    <row r="263" spans="1:50">
      <c r="A263" s="456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2"/>
      <c r="AU263" s="252"/>
      <c r="AV263" s="252"/>
      <c r="AW263" s="252"/>
      <c r="AX263" s="252"/>
    </row>
    <row r="264" spans="1:50">
      <c r="A264" s="456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2"/>
      <c r="AU264" s="252"/>
      <c r="AV264" s="252"/>
      <c r="AW264" s="252"/>
      <c r="AX264" s="252"/>
    </row>
    <row r="265" spans="1:50">
      <c r="A265" s="456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2"/>
      <c r="AU265" s="252"/>
      <c r="AV265" s="252"/>
      <c r="AW265" s="252"/>
      <c r="AX265" s="252"/>
    </row>
    <row r="266" spans="1:50">
      <c r="A266" s="456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52"/>
      <c r="AC266" s="252"/>
      <c r="AD266" s="252"/>
      <c r="AE266" s="252"/>
      <c r="AF266" s="252"/>
      <c r="AG266" s="252"/>
      <c r="AH266" s="252"/>
      <c r="AI266" s="252"/>
      <c r="AJ266" s="252"/>
      <c r="AK266" s="252"/>
      <c r="AL266" s="252"/>
      <c r="AM266" s="252"/>
      <c r="AN266" s="252"/>
      <c r="AO266" s="252"/>
      <c r="AP266" s="252"/>
      <c r="AQ266" s="252"/>
      <c r="AR266" s="252"/>
      <c r="AS266" s="252"/>
      <c r="AT266" s="252"/>
      <c r="AU266" s="252"/>
      <c r="AV266" s="252"/>
      <c r="AW266" s="252"/>
      <c r="AX266" s="252"/>
    </row>
    <row r="267" spans="1:50">
      <c r="A267" s="456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  <c r="AK267" s="252"/>
      <c r="AL267" s="252"/>
      <c r="AM267" s="252"/>
      <c r="AN267" s="252"/>
      <c r="AO267" s="252"/>
      <c r="AP267" s="252"/>
      <c r="AQ267" s="252"/>
      <c r="AR267" s="252"/>
      <c r="AS267" s="252"/>
      <c r="AT267" s="252"/>
      <c r="AU267" s="252"/>
      <c r="AV267" s="252"/>
      <c r="AW267" s="252"/>
      <c r="AX267" s="252"/>
    </row>
    <row r="268" spans="1:50">
      <c r="A268" s="456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  <c r="AI268" s="252"/>
      <c r="AJ268" s="252"/>
      <c r="AK268" s="252"/>
      <c r="AL268" s="252"/>
      <c r="AM268" s="252"/>
      <c r="AN268" s="252"/>
      <c r="AO268" s="252"/>
      <c r="AP268" s="252"/>
      <c r="AQ268" s="252"/>
      <c r="AR268" s="252"/>
      <c r="AS268" s="252"/>
      <c r="AT268" s="252"/>
      <c r="AU268" s="252"/>
      <c r="AV268" s="252"/>
      <c r="AW268" s="252"/>
      <c r="AX268" s="252"/>
    </row>
    <row r="269" spans="1:50">
      <c r="A269" s="456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2"/>
      <c r="AU269" s="252"/>
      <c r="AV269" s="252"/>
      <c r="AW269" s="252"/>
      <c r="AX269" s="252"/>
    </row>
    <row r="270" spans="1:50">
      <c r="A270" s="456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  <c r="AH270" s="252"/>
      <c r="AI270" s="252"/>
      <c r="AJ270" s="252"/>
      <c r="AK270" s="252"/>
      <c r="AL270" s="252"/>
      <c r="AM270" s="252"/>
      <c r="AN270" s="252"/>
      <c r="AO270" s="252"/>
      <c r="AP270" s="252"/>
      <c r="AQ270" s="252"/>
      <c r="AR270" s="252"/>
      <c r="AS270" s="252"/>
      <c r="AT270" s="252"/>
      <c r="AU270" s="252"/>
      <c r="AV270" s="252"/>
      <c r="AW270" s="252"/>
      <c r="AX270" s="252"/>
    </row>
    <row r="271" spans="1:50">
      <c r="A271" s="456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  <c r="AH271" s="252"/>
      <c r="AI271" s="252"/>
      <c r="AJ271" s="252"/>
      <c r="AK271" s="252"/>
      <c r="AL271" s="252"/>
      <c r="AM271" s="252"/>
      <c r="AN271" s="252"/>
      <c r="AO271" s="252"/>
      <c r="AP271" s="252"/>
      <c r="AQ271" s="252"/>
      <c r="AR271" s="252"/>
      <c r="AS271" s="252"/>
      <c r="AT271" s="252"/>
      <c r="AU271" s="252"/>
      <c r="AV271" s="252"/>
      <c r="AW271" s="252"/>
      <c r="AX271" s="252"/>
    </row>
    <row r="272" spans="1:50">
      <c r="A272" s="456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  <c r="AI272" s="252"/>
      <c r="AJ272" s="252"/>
      <c r="AK272" s="252"/>
      <c r="AL272" s="252"/>
      <c r="AM272" s="252"/>
      <c r="AN272" s="252"/>
      <c r="AO272" s="252"/>
      <c r="AP272" s="252"/>
      <c r="AQ272" s="252"/>
      <c r="AR272" s="252"/>
      <c r="AS272" s="252"/>
      <c r="AT272" s="252"/>
      <c r="AU272" s="252"/>
      <c r="AV272" s="252"/>
      <c r="AW272" s="252"/>
      <c r="AX272" s="252"/>
    </row>
    <row r="273" spans="1:50">
      <c r="A273" s="456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2"/>
      <c r="AT273" s="252"/>
      <c r="AU273" s="252"/>
      <c r="AV273" s="252"/>
      <c r="AW273" s="252"/>
      <c r="AX273" s="252"/>
    </row>
    <row r="274" spans="1:50">
      <c r="A274" s="456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2"/>
      <c r="AU274" s="252"/>
      <c r="AV274" s="252"/>
      <c r="AW274" s="252"/>
      <c r="AX274" s="252"/>
    </row>
    <row r="275" spans="1:50">
      <c r="A275" s="456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252"/>
      <c r="AJ275" s="252"/>
      <c r="AK275" s="252"/>
      <c r="AL275" s="252"/>
      <c r="AM275" s="252"/>
      <c r="AN275" s="252"/>
      <c r="AO275" s="252"/>
      <c r="AP275" s="252"/>
      <c r="AQ275" s="252"/>
      <c r="AR275" s="252"/>
      <c r="AS275" s="252"/>
      <c r="AT275" s="252"/>
      <c r="AU275" s="252"/>
      <c r="AV275" s="252"/>
      <c r="AW275" s="252"/>
      <c r="AX275" s="252"/>
    </row>
    <row r="276" spans="1:50">
      <c r="A276" s="456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252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2"/>
      <c r="AT276" s="252"/>
      <c r="AU276" s="252"/>
      <c r="AV276" s="252"/>
      <c r="AW276" s="252"/>
      <c r="AX276" s="252"/>
    </row>
    <row r="277" spans="1:50">
      <c r="A277" s="456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  <c r="AH277" s="252"/>
      <c r="AI277" s="252"/>
      <c r="AJ277" s="252"/>
      <c r="AK277" s="252"/>
      <c r="AL277" s="252"/>
      <c r="AM277" s="252"/>
      <c r="AN277" s="252"/>
      <c r="AO277" s="252"/>
      <c r="AP277" s="252"/>
      <c r="AQ277" s="252"/>
      <c r="AR277" s="252"/>
      <c r="AS277" s="252"/>
      <c r="AT277" s="252"/>
      <c r="AU277" s="252"/>
      <c r="AV277" s="252"/>
      <c r="AW277" s="252"/>
      <c r="AX277" s="252"/>
    </row>
    <row r="278" spans="1:50">
      <c r="A278" s="456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252"/>
      <c r="AJ278" s="252"/>
      <c r="AK278" s="252"/>
      <c r="AL278" s="252"/>
      <c r="AM278" s="252"/>
      <c r="AN278" s="252"/>
      <c r="AO278" s="252"/>
      <c r="AP278" s="252"/>
      <c r="AQ278" s="252"/>
      <c r="AR278" s="252"/>
      <c r="AS278" s="252"/>
      <c r="AT278" s="252"/>
      <c r="AU278" s="252"/>
      <c r="AV278" s="252"/>
      <c r="AW278" s="252"/>
      <c r="AX278" s="252"/>
    </row>
    <row r="279" spans="1:50">
      <c r="A279" s="456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2"/>
      <c r="AU279" s="252"/>
      <c r="AV279" s="252"/>
      <c r="AW279" s="252"/>
      <c r="AX279" s="252"/>
    </row>
    <row r="280" spans="1:50">
      <c r="A280" s="456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  <c r="AH280" s="252"/>
      <c r="AI280" s="252"/>
      <c r="AJ280" s="252"/>
      <c r="AK280" s="252"/>
      <c r="AL280" s="252"/>
      <c r="AM280" s="252"/>
      <c r="AN280" s="252"/>
      <c r="AO280" s="252"/>
      <c r="AP280" s="252"/>
      <c r="AQ280" s="252"/>
      <c r="AR280" s="252"/>
      <c r="AS280" s="252"/>
      <c r="AT280" s="252"/>
      <c r="AU280" s="252"/>
      <c r="AV280" s="252"/>
      <c r="AW280" s="252"/>
      <c r="AX280" s="252"/>
    </row>
    <row r="281" spans="1:50">
      <c r="A281" s="456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  <c r="AH281" s="252"/>
      <c r="AI281" s="252"/>
      <c r="AJ281" s="252"/>
      <c r="AK281" s="252"/>
      <c r="AL281" s="252"/>
      <c r="AM281" s="252"/>
      <c r="AN281" s="252"/>
      <c r="AO281" s="252"/>
      <c r="AP281" s="252"/>
      <c r="AQ281" s="252"/>
      <c r="AR281" s="252"/>
      <c r="AS281" s="252"/>
      <c r="AT281" s="252"/>
      <c r="AU281" s="252"/>
      <c r="AV281" s="252"/>
      <c r="AW281" s="252"/>
      <c r="AX281" s="252"/>
    </row>
    <row r="282" spans="1:50">
      <c r="A282" s="456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  <c r="AH282" s="252"/>
      <c r="AI282" s="252"/>
      <c r="AJ282" s="252"/>
      <c r="AK282" s="252"/>
      <c r="AL282" s="252"/>
      <c r="AM282" s="252"/>
      <c r="AN282" s="252"/>
      <c r="AO282" s="252"/>
      <c r="AP282" s="252"/>
      <c r="AQ282" s="252"/>
      <c r="AR282" s="252"/>
      <c r="AS282" s="252"/>
      <c r="AT282" s="252"/>
      <c r="AU282" s="252"/>
      <c r="AV282" s="252"/>
      <c r="AW282" s="252"/>
      <c r="AX282" s="252"/>
    </row>
    <row r="283" spans="1:50">
      <c r="A283" s="456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L283" s="252"/>
      <c r="AM283" s="252"/>
      <c r="AN283" s="252"/>
      <c r="AO283" s="252"/>
      <c r="AP283" s="252"/>
      <c r="AQ283" s="252"/>
      <c r="AR283" s="252"/>
      <c r="AS283" s="252"/>
      <c r="AT283" s="252"/>
      <c r="AU283" s="252"/>
      <c r="AV283" s="252"/>
      <c r="AW283" s="252"/>
      <c r="AX283" s="252"/>
    </row>
    <row r="284" spans="1:50">
      <c r="A284" s="456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L284" s="252"/>
      <c r="AM284" s="252"/>
      <c r="AN284" s="252"/>
      <c r="AO284" s="252"/>
      <c r="AP284" s="252"/>
      <c r="AQ284" s="252"/>
      <c r="AR284" s="252"/>
      <c r="AS284" s="252"/>
      <c r="AT284" s="252"/>
      <c r="AU284" s="252"/>
      <c r="AV284" s="252"/>
      <c r="AW284" s="252"/>
      <c r="AX284" s="252"/>
    </row>
    <row r="285" spans="1:50">
      <c r="A285" s="456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  <c r="AH285" s="252"/>
      <c r="AI285" s="252"/>
      <c r="AJ285" s="252"/>
      <c r="AK285" s="252"/>
      <c r="AL285" s="252"/>
      <c r="AM285" s="252"/>
      <c r="AN285" s="252"/>
      <c r="AO285" s="252"/>
      <c r="AP285" s="252"/>
      <c r="AQ285" s="252"/>
      <c r="AR285" s="252"/>
      <c r="AS285" s="252"/>
      <c r="AT285" s="252"/>
      <c r="AU285" s="252"/>
      <c r="AV285" s="252"/>
      <c r="AW285" s="252"/>
      <c r="AX285" s="252"/>
    </row>
    <row r="286" spans="1:50">
      <c r="A286" s="456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  <c r="AK286" s="252"/>
      <c r="AL286" s="252"/>
      <c r="AM286" s="252"/>
      <c r="AN286" s="252"/>
      <c r="AO286" s="252"/>
      <c r="AP286" s="252"/>
      <c r="AQ286" s="252"/>
      <c r="AR286" s="252"/>
      <c r="AS286" s="252"/>
      <c r="AT286" s="252"/>
      <c r="AU286" s="252"/>
      <c r="AV286" s="252"/>
      <c r="AW286" s="252"/>
      <c r="AX286" s="252"/>
    </row>
    <row r="287" spans="1:50">
      <c r="A287" s="456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  <c r="AK287" s="252"/>
      <c r="AL287" s="252"/>
      <c r="AM287" s="252"/>
      <c r="AN287" s="252"/>
      <c r="AO287" s="252"/>
      <c r="AP287" s="252"/>
      <c r="AQ287" s="252"/>
      <c r="AR287" s="252"/>
      <c r="AS287" s="252"/>
      <c r="AT287" s="252"/>
      <c r="AU287" s="252"/>
      <c r="AV287" s="252"/>
      <c r="AW287" s="252"/>
      <c r="AX287" s="252"/>
    </row>
    <row r="288" spans="1:50">
      <c r="A288" s="456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  <c r="AH288" s="252"/>
      <c r="AI288" s="252"/>
      <c r="AJ288" s="252"/>
      <c r="AK288" s="252"/>
      <c r="AL288" s="252"/>
      <c r="AM288" s="252"/>
      <c r="AN288" s="252"/>
      <c r="AO288" s="252"/>
      <c r="AP288" s="252"/>
      <c r="AQ288" s="252"/>
      <c r="AR288" s="252"/>
      <c r="AS288" s="252"/>
      <c r="AT288" s="252"/>
      <c r="AU288" s="252"/>
      <c r="AV288" s="252"/>
      <c r="AW288" s="252"/>
      <c r="AX288" s="252"/>
    </row>
    <row r="289" spans="1:50">
      <c r="A289" s="456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  <c r="AH289" s="252"/>
      <c r="AI289" s="252"/>
      <c r="AJ289" s="252"/>
      <c r="AK289" s="252"/>
      <c r="AL289" s="252"/>
      <c r="AM289" s="252"/>
      <c r="AN289" s="252"/>
      <c r="AO289" s="252"/>
      <c r="AP289" s="252"/>
      <c r="AQ289" s="252"/>
      <c r="AR289" s="252"/>
      <c r="AS289" s="252"/>
      <c r="AT289" s="252"/>
      <c r="AU289" s="252"/>
      <c r="AV289" s="252"/>
      <c r="AW289" s="252"/>
      <c r="AX289" s="252"/>
    </row>
    <row r="290" spans="1:50">
      <c r="A290" s="456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2"/>
      <c r="AT290" s="252"/>
      <c r="AU290" s="252"/>
      <c r="AV290" s="252"/>
      <c r="AW290" s="252"/>
      <c r="AX290" s="252"/>
    </row>
    <row r="291" spans="1:50">
      <c r="A291" s="456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  <c r="AI291" s="252"/>
      <c r="AJ291" s="252"/>
      <c r="AK291" s="252"/>
      <c r="AL291" s="252"/>
      <c r="AM291" s="252"/>
      <c r="AN291" s="252"/>
      <c r="AO291" s="252"/>
      <c r="AP291" s="252"/>
      <c r="AQ291" s="252"/>
      <c r="AR291" s="252"/>
      <c r="AS291" s="252"/>
      <c r="AT291" s="252"/>
      <c r="AU291" s="252"/>
      <c r="AV291" s="252"/>
      <c r="AW291" s="252"/>
      <c r="AX291" s="252"/>
    </row>
    <row r="292" spans="1:50">
      <c r="A292" s="456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  <c r="AH292" s="252"/>
      <c r="AI292" s="252"/>
      <c r="AJ292" s="252"/>
      <c r="AK292" s="252"/>
      <c r="AL292" s="252"/>
      <c r="AM292" s="252"/>
      <c r="AN292" s="252"/>
      <c r="AO292" s="252"/>
      <c r="AP292" s="252"/>
      <c r="AQ292" s="252"/>
      <c r="AR292" s="252"/>
      <c r="AS292" s="252"/>
      <c r="AT292" s="252"/>
      <c r="AU292" s="252"/>
      <c r="AV292" s="252"/>
      <c r="AW292" s="252"/>
      <c r="AX292" s="252"/>
    </row>
    <row r="293" spans="1:50">
      <c r="A293" s="456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  <c r="AH293" s="252"/>
      <c r="AI293" s="252"/>
      <c r="AJ293" s="252"/>
      <c r="AK293" s="252"/>
      <c r="AL293" s="252"/>
      <c r="AM293" s="252"/>
      <c r="AN293" s="252"/>
      <c r="AO293" s="252"/>
      <c r="AP293" s="252"/>
      <c r="AQ293" s="252"/>
      <c r="AR293" s="252"/>
      <c r="AS293" s="252"/>
      <c r="AT293" s="252"/>
      <c r="AU293" s="252"/>
      <c r="AV293" s="252"/>
      <c r="AW293" s="252"/>
      <c r="AX293" s="252"/>
    </row>
    <row r="294" spans="1:50">
      <c r="A294" s="456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  <c r="AH294" s="252"/>
      <c r="AI294" s="252"/>
      <c r="AJ294" s="252"/>
      <c r="AK294" s="252"/>
      <c r="AL294" s="252"/>
      <c r="AM294" s="252"/>
      <c r="AN294" s="252"/>
      <c r="AO294" s="252"/>
      <c r="AP294" s="252"/>
      <c r="AQ294" s="252"/>
      <c r="AR294" s="252"/>
      <c r="AS294" s="252"/>
      <c r="AT294" s="252"/>
      <c r="AU294" s="252"/>
      <c r="AV294" s="252"/>
      <c r="AW294" s="252"/>
      <c r="AX294" s="252"/>
    </row>
    <row r="295" spans="1:50">
      <c r="A295" s="456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52"/>
      <c r="AC295" s="252"/>
      <c r="AD295" s="252"/>
      <c r="AE295" s="252"/>
      <c r="AF295" s="252"/>
      <c r="AG295" s="252"/>
      <c r="AH295" s="252"/>
      <c r="AI295" s="252"/>
      <c r="AJ295" s="252"/>
      <c r="AK295" s="252"/>
      <c r="AL295" s="252"/>
      <c r="AM295" s="252"/>
      <c r="AN295" s="252"/>
      <c r="AO295" s="252"/>
      <c r="AP295" s="252"/>
      <c r="AQ295" s="252"/>
      <c r="AR295" s="252"/>
      <c r="AS295" s="252"/>
      <c r="AT295" s="252"/>
      <c r="AU295" s="252"/>
      <c r="AV295" s="252"/>
      <c r="AW295" s="252"/>
      <c r="AX295" s="252"/>
    </row>
    <row r="296" spans="1:50">
      <c r="A296" s="456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52"/>
      <c r="AC296" s="252"/>
      <c r="AD296" s="252"/>
      <c r="AE296" s="252"/>
      <c r="AF296" s="252"/>
      <c r="AG296" s="252"/>
      <c r="AH296" s="252"/>
      <c r="AI296" s="252"/>
      <c r="AJ296" s="252"/>
      <c r="AK296" s="252"/>
      <c r="AL296" s="252"/>
      <c r="AM296" s="252"/>
      <c r="AN296" s="252"/>
      <c r="AO296" s="252"/>
      <c r="AP296" s="252"/>
      <c r="AQ296" s="252"/>
      <c r="AR296" s="252"/>
      <c r="AS296" s="252"/>
      <c r="AT296" s="252"/>
      <c r="AU296" s="252"/>
      <c r="AV296" s="252"/>
      <c r="AW296" s="252"/>
      <c r="AX296" s="252"/>
    </row>
    <row r="297" spans="1:50">
      <c r="A297" s="456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252"/>
      <c r="AD297" s="252"/>
      <c r="AE297" s="252"/>
      <c r="AF297" s="252"/>
      <c r="AG297" s="252"/>
      <c r="AH297" s="252"/>
      <c r="AI297" s="252"/>
      <c r="AJ297" s="252"/>
      <c r="AK297" s="252"/>
      <c r="AL297" s="252"/>
      <c r="AM297" s="252"/>
      <c r="AN297" s="252"/>
      <c r="AO297" s="252"/>
      <c r="AP297" s="252"/>
      <c r="AQ297" s="252"/>
      <c r="AR297" s="252"/>
      <c r="AS297" s="252"/>
      <c r="AT297" s="252"/>
      <c r="AU297" s="252"/>
      <c r="AV297" s="252"/>
      <c r="AW297" s="252"/>
      <c r="AX297" s="252"/>
    </row>
    <row r="298" spans="1:50">
      <c r="A298" s="456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52"/>
      <c r="AC298" s="252"/>
      <c r="AD298" s="252"/>
      <c r="AE298" s="252"/>
      <c r="AF298" s="252"/>
      <c r="AG298" s="252"/>
      <c r="AH298" s="252"/>
      <c r="AI298" s="252"/>
      <c r="AJ298" s="252"/>
      <c r="AK298" s="252"/>
      <c r="AL298" s="252"/>
      <c r="AM298" s="252"/>
      <c r="AN298" s="252"/>
      <c r="AO298" s="252"/>
      <c r="AP298" s="252"/>
      <c r="AQ298" s="252"/>
      <c r="AR298" s="252"/>
      <c r="AS298" s="252"/>
      <c r="AT298" s="252"/>
      <c r="AU298" s="252"/>
      <c r="AV298" s="252"/>
      <c r="AW298" s="252"/>
      <c r="AX298" s="252"/>
    </row>
    <row r="299" spans="1:50">
      <c r="A299" s="456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  <c r="AH299" s="252"/>
      <c r="AI299" s="252"/>
      <c r="AJ299" s="252"/>
      <c r="AK299" s="252"/>
      <c r="AL299" s="252"/>
      <c r="AM299" s="252"/>
      <c r="AN299" s="252"/>
      <c r="AO299" s="252"/>
      <c r="AP299" s="252"/>
      <c r="AQ299" s="252"/>
      <c r="AR299" s="252"/>
      <c r="AS299" s="252"/>
      <c r="AT299" s="252"/>
      <c r="AU299" s="252"/>
      <c r="AV299" s="252"/>
      <c r="AW299" s="252"/>
      <c r="AX299" s="252"/>
    </row>
    <row r="300" spans="1:50">
      <c r="A300" s="456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252"/>
      <c r="AI300" s="252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2"/>
      <c r="AT300" s="252"/>
      <c r="AU300" s="252"/>
      <c r="AV300" s="252"/>
      <c r="AW300" s="252"/>
      <c r="AX300" s="252"/>
    </row>
    <row r="301" spans="1:50">
      <c r="A301" s="456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2"/>
      <c r="AT301" s="252"/>
      <c r="AU301" s="252"/>
      <c r="AV301" s="252"/>
      <c r="AW301" s="252"/>
      <c r="AX301" s="252"/>
    </row>
    <row r="302" spans="1:50">
      <c r="A302" s="456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</row>
    <row r="303" spans="1:50">
      <c r="A303" s="456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  <c r="AH303" s="252"/>
      <c r="AI303" s="252"/>
      <c r="AJ303" s="252"/>
      <c r="AK303" s="252"/>
      <c r="AL303" s="252"/>
      <c r="AM303" s="252"/>
      <c r="AN303" s="252"/>
      <c r="AO303" s="252"/>
      <c r="AP303" s="252"/>
      <c r="AQ303" s="252"/>
      <c r="AR303" s="252"/>
      <c r="AS303" s="252"/>
      <c r="AT303" s="252"/>
      <c r="AU303" s="252"/>
      <c r="AV303" s="252"/>
      <c r="AW303" s="252"/>
      <c r="AX303" s="252"/>
    </row>
    <row r="304" spans="1:50">
      <c r="A304" s="456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  <c r="AH304" s="252"/>
      <c r="AI304" s="252"/>
      <c r="AJ304" s="252"/>
      <c r="AK304" s="252"/>
      <c r="AL304" s="252"/>
      <c r="AM304" s="252"/>
      <c r="AN304" s="252"/>
      <c r="AO304" s="252"/>
      <c r="AP304" s="252"/>
      <c r="AQ304" s="252"/>
      <c r="AR304" s="252"/>
      <c r="AS304" s="252"/>
      <c r="AT304" s="252"/>
      <c r="AU304" s="252"/>
      <c r="AV304" s="252"/>
      <c r="AW304" s="252"/>
      <c r="AX304" s="252"/>
    </row>
    <row r="305" spans="1:50">
      <c r="A305" s="456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F305" s="252"/>
      <c r="AG305" s="252"/>
      <c r="AH305" s="252"/>
      <c r="AI305" s="252"/>
      <c r="AJ305" s="252"/>
      <c r="AK305" s="252"/>
      <c r="AL305" s="252"/>
      <c r="AM305" s="252"/>
      <c r="AN305" s="252"/>
      <c r="AO305" s="252"/>
      <c r="AP305" s="252"/>
      <c r="AQ305" s="252"/>
      <c r="AR305" s="252"/>
      <c r="AS305" s="252"/>
      <c r="AT305" s="252"/>
      <c r="AU305" s="252"/>
      <c r="AV305" s="252"/>
      <c r="AW305" s="252"/>
      <c r="AX305" s="252"/>
    </row>
    <row r="306" spans="1:50">
      <c r="A306" s="456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52"/>
      <c r="AC306" s="252"/>
      <c r="AD306" s="252"/>
      <c r="AE306" s="252"/>
      <c r="AF306" s="252"/>
      <c r="AG306" s="252"/>
      <c r="AH306" s="252"/>
      <c r="AI306" s="252"/>
      <c r="AJ306" s="252"/>
      <c r="AK306" s="252"/>
      <c r="AL306" s="252"/>
      <c r="AM306" s="252"/>
      <c r="AN306" s="252"/>
      <c r="AO306" s="252"/>
      <c r="AP306" s="252"/>
      <c r="AQ306" s="252"/>
      <c r="AR306" s="252"/>
      <c r="AS306" s="252"/>
      <c r="AT306" s="252"/>
      <c r="AU306" s="252"/>
      <c r="AV306" s="252"/>
      <c r="AW306" s="252"/>
      <c r="AX306" s="252"/>
    </row>
    <row r="307" spans="1:50">
      <c r="A307" s="456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52"/>
      <c r="AC307" s="252"/>
      <c r="AD307" s="252"/>
      <c r="AE307" s="252"/>
      <c r="AF307" s="252"/>
      <c r="AG307" s="252"/>
      <c r="AH307" s="252"/>
      <c r="AI307" s="252"/>
      <c r="AJ307" s="252"/>
      <c r="AK307" s="252"/>
      <c r="AL307" s="252"/>
      <c r="AM307" s="252"/>
      <c r="AN307" s="252"/>
      <c r="AO307" s="252"/>
      <c r="AP307" s="252"/>
      <c r="AQ307" s="252"/>
      <c r="AR307" s="252"/>
      <c r="AS307" s="252"/>
      <c r="AT307" s="252"/>
      <c r="AU307" s="252"/>
      <c r="AV307" s="252"/>
      <c r="AW307" s="252"/>
      <c r="AX307" s="252"/>
    </row>
    <row r="308" spans="1:50">
      <c r="A308" s="456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  <c r="AH308" s="252"/>
      <c r="AI308" s="252"/>
      <c r="AJ308" s="252"/>
      <c r="AK308" s="252"/>
      <c r="AL308" s="252"/>
      <c r="AM308" s="252"/>
      <c r="AN308" s="252"/>
      <c r="AO308" s="252"/>
      <c r="AP308" s="252"/>
      <c r="AQ308" s="252"/>
      <c r="AR308" s="252"/>
      <c r="AS308" s="252"/>
      <c r="AT308" s="252"/>
      <c r="AU308" s="252"/>
      <c r="AV308" s="252"/>
      <c r="AW308" s="252"/>
      <c r="AX308" s="252"/>
    </row>
    <row r="309" spans="1:50">
      <c r="A309" s="456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  <c r="AH309" s="252"/>
      <c r="AI309" s="252"/>
      <c r="AJ309" s="252"/>
      <c r="AK309" s="252"/>
      <c r="AL309" s="252"/>
      <c r="AM309" s="252"/>
      <c r="AN309" s="252"/>
      <c r="AO309" s="252"/>
      <c r="AP309" s="252"/>
      <c r="AQ309" s="252"/>
      <c r="AR309" s="252"/>
      <c r="AS309" s="252"/>
      <c r="AT309" s="252"/>
      <c r="AU309" s="252"/>
      <c r="AV309" s="252"/>
      <c r="AW309" s="252"/>
      <c r="AX309" s="252"/>
    </row>
    <row r="310" spans="1:50">
      <c r="A310" s="456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  <c r="AH310" s="252"/>
      <c r="AI310" s="252"/>
      <c r="AJ310" s="252"/>
      <c r="AK310" s="252"/>
      <c r="AL310" s="252"/>
      <c r="AM310" s="252"/>
      <c r="AN310" s="252"/>
      <c r="AO310" s="252"/>
      <c r="AP310" s="252"/>
      <c r="AQ310" s="252"/>
      <c r="AR310" s="252"/>
      <c r="AS310" s="252"/>
      <c r="AT310" s="252"/>
      <c r="AU310" s="252"/>
      <c r="AV310" s="252"/>
      <c r="AW310" s="252"/>
      <c r="AX310" s="252"/>
    </row>
    <row r="311" spans="1:50">
      <c r="A311" s="456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52"/>
      <c r="AC311" s="252"/>
      <c r="AD311" s="252"/>
      <c r="AE311" s="252"/>
      <c r="AF311" s="252"/>
      <c r="AG311" s="252"/>
      <c r="AH311" s="252"/>
      <c r="AI311" s="252"/>
      <c r="AJ311" s="252"/>
      <c r="AK311" s="252"/>
      <c r="AL311" s="252"/>
      <c r="AM311" s="252"/>
      <c r="AN311" s="252"/>
      <c r="AO311" s="252"/>
      <c r="AP311" s="252"/>
      <c r="AQ311" s="252"/>
      <c r="AR311" s="252"/>
      <c r="AS311" s="252"/>
      <c r="AT311" s="252"/>
      <c r="AU311" s="252"/>
      <c r="AV311" s="252"/>
      <c r="AW311" s="252"/>
      <c r="AX311" s="252"/>
    </row>
    <row r="312" spans="1:50">
      <c r="A312" s="456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  <c r="AH312" s="252"/>
      <c r="AI312" s="252"/>
      <c r="AJ312" s="252"/>
      <c r="AK312" s="252"/>
      <c r="AL312" s="252"/>
      <c r="AM312" s="252"/>
      <c r="AN312" s="252"/>
      <c r="AO312" s="252"/>
      <c r="AP312" s="252"/>
      <c r="AQ312" s="252"/>
      <c r="AR312" s="252"/>
      <c r="AS312" s="252"/>
      <c r="AT312" s="252"/>
      <c r="AU312" s="252"/>
      <c r="AV312" s="252"/>
      <c r="AW312" s="252"/>
      <c r="AX312" s="252"/>
    </row>
    <row r="313" spans="1:50">
      <c r="A313" s="456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52"/>
      <c r="AC313" s="252"/>
      <c r="AD313" s="252"/>
      <c r="AE313" s="252"/>
      <c r="AF313" s="252"/>
      <c r="AG313" s="252"/>
      <c r="AH313" s="252"/>
      <c r="AI313" s="252"/>
      <c r="AJ313" s="252"/>
      <c r="AK313" s="252"/>
      <c r="AL313" s="252"/>
      <c r="AM313" s="252"/>
      <c r="AN313" s="252"/>
      <c r="AO313" s="252"/>
      <c r="AP313" s="252"/>
      <c r="AQ313" s="252"/>
      <c r="AR313" s="252"/>
      <c r="AS313" s="252"/>
      <c r="AT313" s="252"/>
      <c r="AU313" s="252"/>
      <c r="AV313" s="252"/>
      <c r="AW313" s="252"/>
      <c r="AX313" s="252"/>
    </row>
    <row r="314" spans="1:50">
      <c r="A314" s="456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  <c r="AK314" s="252"/>
      <c r="AL314" s="252"/>
      <c r="AM314" s="252"/>
      <c r="AN314" s="252"/>
      <c r="AO314" s="252"/>
      <c r="AP314" s="252"/>
      <c r="AQ314" s="252"/>
      <c r="AR314" s="252"/>
      <c r="AS314" s="252"/>
      <c r="AT314" s="252"/>
      <c r="AU314" s="252"/>
      <c r="AV314" s="252"/>
      <c r="AW314" s="252"/>
      <c r="AX314" s="252"/>
    </row>
    <row r="315" spans="1:50">
      <c r="A315" s="456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52"/>
      <c r="AN315" s="252"/>
      <c r="AO315" s="252"/>
      <c r="AP315" s="252"/>
      <c r="AQ315" s="252"/>
      <c r="AR315" s="252"/>
      <c r="AS315" s="252"/>
      <c r="AT315" s="252"/>
      <c r="AU315" s="252"/>
      <c r="AV315" s="252"/>
      <c r="AW315" s="252"/>
      <c r="AX315" s="252"/>
    </row>
    <row r="316" spans="1:50">
      <c r="A316" s="456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2"/>
      <c r="AN316" s="252"/>
      <c r="AO316" s="252"/>
      <c r="AP316" s="252"/>
      <c r="AQ316" s="252"/>
      <c r="AR316" s="252"/>
      <c r="AS316" s="252"/>
      <c r="AT316" s="252"/>
      <c r="AU316" s="252"/>
      <c r="AV316" s="252"/>
      <c r="AW316" s="252"/>
      <c r="AX316" s="252"/>
    </row>
    <row r="317" spans="1:50">
      <c r="A317" s="456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  <c r="AK317" s="252"/>
      <c r="AL317" s="252"/>
      <c r="AM317" s="252"/>
      <c r="AN317" s="252"/>
      <c r="AO317" s="252"/>
      <c r="AP317" s="252"/>
      <c r="AQ317" s="252"/>
      <c r="AR317" s="252"/>
      <c r="AS317" s="252"/>
      <c r="AT317" s="252"/>
      <c r="AU317" s="252"/>
      <c r="AV317" s="252"/>
      <c r="AW317" s="252"/>
      <c r="AX317" s="252"/>
    </row>
    <row r="318" spans="1:50">
      <c r="A318" s="456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  <c r="AK318" s="252"/>
      <c r="AL318" s="252"/>
      <c r="AM318" s="252"/>
      <c r="AN318" s="252"/>
      <c r="AO318" s="252"/>
      <c r="AP318" s="252"/>
      <c r="AQ318" s="252"/>
      <c r="AR318" s="252"/>
      <c r="AS318" s="252"/>
      <c r="AT318" s="252"/>
      <c r="AU318" s="252"/>
      <c r="AV318" s="252"/>
      <c r="AW318" s="252"/>
      <c r="AX318" s="252"/>
    </row>
    <row r="319" spans="1:50">
      <c r="A319" s="456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52"/>
      <c r="AV319" s="252"/>
      <c r="AW319" s="252"/>
      <c r="AX319" s="252"/>
    </row>
    <row r="320" spans="1:50">
      <c r="A320" s="456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  <c r="AK320" s="252"/>
      <c r="AL320" s="252"/>
      <c r="AM320" s="252"/>
      <c r="AN320" s="252"/>
      <c r="AO320" s="252"/>
      <c r="AP320" s="252"/>
      <c r="AQ320" s="252"/>
      <c r="AR320" s="252"/>
      <c r="AS320" s="252"/>
      <c r="AT320" s="252"/>
      <c r="AU320" s="252"/>
      <c r="AV320" s="252"/>
      <c r="AW320" s="252"/>
      <c r="AX320" s="252"/>
    </row>
    <row r="321" spans="1:50">
      <c r="A321" s="456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52"/>
      <c r="AV321" s="252"/>
      <c r="AW321" s="252"/>
      <c r="AX321" s="252"/>
    </row>
    <row r="322" spans="1:50">
      <c r="A322" s="456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  <c r="AK322" s="252"/>
      <c r="AL322" s="252"/>
      <c r="AM322" s="252"/>
      <c r="AN322" s="252"/>
      <c r="AO322" s="252"/>
      <c r="AP322" s="252"/>
      <c r="AQ322" s="252"/>
      <c r="AR322" s="252"/>
      <c r="AS322" s="252"/>
      <c r="AT322" s="252"/>
      <c r="AU322" s="252"/>
      <c r="AV322" s="252"/>
      <c r="AW322" s="252"/>
      <c r="AX322" s="252"/>
    </row>
    <row r="323" spans="1:50">
      <c r="A323" s="456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L323" s="252"/>
      <c r="AM323" s="252"/>
      <c r="AN323" s="252"/>
      <c r="AO323" s="252"/>
      <c r="AP323" s="252"/>
      <c r="AQ323" s="252"/>
      <c r="AR323" s="252"/>
      <c r="AS323" s="252"/>
      <c r="AT323" s="252"/>
      <c r="AU323" s="252"/>
      <c r="AV323" s="252"/>
      <c r="AW323" s="252"/>
      <c r="AX323" s="252"/>
    </row>
    <row r="324" spans="1:50">
      <c r="A324" s="456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L324" s="252"/>
      <c r="AM324" s="252"/>
      <c r="AN324" s="252"/>
      <c r="AO324" s="252"/>
      <c r="AP324" s="252"/>
      <c r="AQ324" s="252"/>
      <c r="AR324" s="252"/>
      <c r="AS324" s="252"/>
      <c r="AT324" s="252"/>
      <c r="AU324" s="252"/>
      <c r="AV324" s="252"/>
      <c r="AW324" s="252"/>
      <c r="AX324" s="252"/>
    </row>
    <row r="325" spans="1:50">
      <c r="A325" s="456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  <c r="AK325" s="252"/>
      <c r="AL325" s="252"/>
      <c r="AM325" s="252"/>
      <c r="AN325" s="252"/>
      <c r="AO325" s="252"/>
      <c r="AP325" s="252"/>
      <c r="AQ325" s="252"/>
      <c r="AR325" s="252"/>
      <c r="AS325" s="252"/>
      <c r="AT325" s="252"/>
      <c r="AU325" s="252"/>
      <c r="AV325" s="252"/>
      <c r="AW325" s="252"/>
      <c r="AX325" s="252"/>
    </row>
    <row r="326" spans="1:50">
      <c r="A326" s="456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</row>
    <row r="327" spans="1:50">
      <c r="A327" s="456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52"/>
      <c r="AV327" s="252"/>
      <c r="AW327" s="252"/>
      <c r="AX327" s="252"/>
    </row>
    <row r="328" spans="1:50">
      <c r="A328" s="456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52"/>
      <c r="AV328" s="252"/>
      <c r="AW328" s="252"/>
      <c r="AX328" s="252"/>
    </row>
    <row r="329" spans="1:50">
      <c r="A329" s="456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52"/>
      <c r="AV329" s="252"/>
      <c r="AW329" s="252"/>
      <c r="AX329" s="252"/>
    </row>
    <row r="330" spans="1:50">
      <c r="A330" s="456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</row>
    <row r="331" spans="1:50">
      <c r="A331" s="456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</row>
    <row r="332" spans="1:50">
      <c r="A332" s="456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</row>
    <row r="333" spans="1:50">
      <c r="A333" s="456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52"/>
      <c r="AV333" s="252"/>
      <c r="AW333" s="252"/>
      <c r="AX333" s="252"/>
    </row>
    <row r="334" spans="1:50">
      <c r="A334" s="456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52"/>
      <c r="AV334" s="252"/>
      <c r="AW334" s="252"/>
      <c r="AX334" s="252"/>
    </row>
    <row r="335" spans="1:50">
      <c r="A335" s="456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</row>
    <row r="336" spans="1:50">
      <c r="A336" s="456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</row>
    <row r="337" spans="1:50">
      <c r="A337" s="456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52"/>
      <c r="AV337" s="252"/>
      <c r="AW337" s="252"/>
      <c r="AX337" s="252"/>
    </row>
    <row r="338" spans="1:50">
      <c r="A338" s="456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</row>
    <row r="339" spans="1:50">
      <c r="A339" s="456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52"/>
      <c r="AV339" s="252"/>
      <c r="AW339" s="252"/>
      <c r="AX339" s="252"/>
    </row>
    <row r="340" spans="1:50">
      <c r="A340" s="456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52"/>
      <c r="AV340" s="252"/>
      <c r="AW340" s="252"/>
      <c r="AX340" s="252"/>
    </row>
    <row r="341" spans="1:50">
      <c r="A341" s="456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52"/>
      <c r="AV341" s="252"/>
      <c r="AW341" s="252"/>
      <c r="AX341" s="252"/>
    </row>
    <row r="342" spans="1:50">
      <c r="A342" s="456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52"/>
      <c r="AV342" s="252"/>
      <c r="AW342" s="252"/>
      <c r="AX342" s="252"/>
    </row>
    <row r="343" spans="1:50">
      <c r="A343" s="456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52"/>
      <c r="AV343" s="252"/>
      <c r="AW343" s="252"/>
      <c r="AX343" s="252"/>
    </row>
    <row r="344" spans="1:50">
      <c r="A344" s="456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52"/>
      <c r="AV344" s="252"/>
      <c r="AW344" s="252"/>
      <c r="AX344" s="252"/>
    </row>
    <row r="345" spans="1:50">
      <c r="A345" s="456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52"/>
      <c r="AV345" s="252"/>
      <c r="AW345" s="252"/>
      <c r="AX345" s="252"/>
    </row>
    <row r="346" spans="1:50">
      <c r="A346" s="456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52"/>
      <c r="AV346" s="252"/>
      <c r="AW346" s="252"/>
      <c r="AX346" s="252"/>
    </row>
    <row r="347" spans="1:50">
      <c r="A347" s="456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2"/>
    </row>
    <row r="348" spans="1:50">
      <c r="A348" s="456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2"/>
    </row>
    <row r="349" spans="1:50">
      <c r="A349" s="456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52"/>
      <c r="AV349" s="252"/>
      <c r="AW349" s="252"/>
      <c r="AX349" s="252"/>
    </row>
    <row r="350" spans="1:50">
      <c r="A350" s="456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52"/>
      <c r="AV350" s="252"/>
      <c r="AW350" s="252"/>
      <c r="AX350" s="252"/>
    </row>
    <row r="351" spans="1:50">
      <c r="A351" s="456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52"/>
      <c r="AV351" s="252"/>
      <c r="AW351" s="252"/>
      <c r="AX351" s="252"/>
    </row>
    <row r="352" spans="1:50">
      <c r="A352" s="456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52"/>
      <c r="AV352" s="252"/>
      <c r="AW352" s="252"/>
      <c r="AX352" s="252"/>
    </row>
    <row r="353" spans="1:50">
      <c r="A353" s="456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52"/>
      <c r="AV353" s="252"/>
      <c r="AW353" s="252"/>
      <c r="AX353" s="252"/>
    </row>
    <row r="354" spans="1:50">
      <c r="A354" s="456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52"/>
      <c r="AV354" s="252"/>
      <c r="AW354" s="252"/>
      <c r="AX354" s="252"/>
    </row>
    <row r="355" spans="1:50">
      <c r="A355" s="456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52"/>
      <c r="AV355" s="252"/>
      <c r="AW355" s="252"/>
      <c r="AX355" s="252"/>
    </row>
    <row r="356" spans="1:50">
      <c r="A356" s="456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52"/>
      <c r="AV356" s="252"/>
      <c r="AW356" s="252"/>
      <c r="AX356" s="252"/>
    </row>
    <row r="357" spans="1:50">
      <c r="A357" s="456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52"/>
      <c r="AV357" s="252"/>
      <c r="AW357" s="252"/>
      <c r="AX357" s="252"/>
    </row>
    <row r="358" spans="1:50">
      <c r="A358" s="456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52"/>
      <c r="AV358" s="252"/>
      <c r="AW358" s="252"/>
      <c r="AX358" s="252"/>
    </row>
    <row r="359" spans="1:50">
      <c r="A359" s="456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52"/>
      <c r="AV359" s="252"/>
      <c r="AW359" s="252"/>
      <c r="AX359" s="252"/>
    </row>
    <row r="360" spans="1:50">
      <c r="A360" s="456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52"/>
      <c r="AV360" s="252"/>
      <c r="AW360" s="252"/>
      <c r="AX360" s="252"/>
    </row>
    <row r="361" spans="1:50">
      <c r="A361" s="456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52"/>
      <c r="AV361" s="252"/>
      <c r="AW361" s="252"/>
      <c r="AX361" s="252"/>
    </row>
    <row r="362" spans="1:50">
      <c r="A362" s="456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  <c r="AX362" s="252"/>
    </row>
    <row r="363" spans="1:50">
      <c r="A363" s="456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  <c r="AX363" s="252"/>
    </row>
    <row r="364" spans="1:50">
      <c r="A364" s="456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  <c r="AX364" s="252"/>
    </row>
    <row r="365" spans="1:50">
      <c r="A365" s="456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  <c r="AX365" s="252"/>
    </row>
    <row r="366" spans="1:50">
      <c r="A366" s="456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  <c r="AX366" s="252"/>
    </row>
    <row r="367" spans="1:50">
      <c r="A367" s="456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  <c r="AX367" s="252"/>
    </row>
    <row r="368" spans="1:50">
      <c r="A368" s="456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</row>
    <row r="369" spans="1:50">
      <c r="A369" s="456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2"/>
      <c r="AN369" s="252"/>
      <c r="AO369" s="252"/>
      <c r="AP369" s="252"/>
      <c r="AQ369" s="252"/>
      <c r="AR369" s="252"/>
      <c r="AS369" s="252"/>
      <c r="AT369" s="252"/>
      <c r="AU369" s="252"/>
      <c r="AV369" s="252"/>
      <c r="AW369" s="252"/>
      <c r="AX369" s="252"/>
    </row>
    <row r="370" spans="1:50">
      <c r="A370" s="456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  <c r="AK370" s="252"/>
      <c r="AL370" s="252"/>
      <c r="AM370" s="252"/>
      <c r="AN370" s="252"/>
      <c r="AO370" s="252"/>
      <c r="AP370" s="252"/>
      <c r="AQ370" s="252"/>
      <c r="AR370" s="252"/>
      <c r="AS370" s="252"/>
      <c r="AT370" s="252"/>
      <c r="AU370" s="252"/>
      <c r="AV370" s="252"/>
      <c r="AW370" s="252"/>
      <c r="AX370" s="252"/>
    </row>
    <row r="371" spans="1:50">
      <c r="A371" s="456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  <c r="AK371" s="252"/>
      <c r="AL371" s="252"/>
      <c r="AM371" s="252"/>
      <c r="AN371" s="252"/>
      <c r="AO371" s="252"/>
      <c r="AP371" s="252"/>
      <c r="AQ371" s="252"/>
      <c r="AR371" s="252"/>
      <c r="AS371" s="252"/>
      <c r="AT371" s="252"/>
      <c r="AU371" s="252"/>
      <c r="AV371" s="252"/>
      <c r="AW371" s="252"/>
      <c r="AX371" s="252"/>
    </row>
    <row r="372" spans="1:50">
      <c r="A372" s="456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2"/>
      <c r="AN372" s="252"/>
      <c r="AO372" s="252"/>
      <c r="AP372" s="252"/>
      <c r="AQ372" s="252"/>
      <c r="AR372" s="252"/>
      <c r="AS372" s="252"/>
      <c r="AT372" s="252"/>
      <c r="AU372" s="252"/>
      <c r="AV372" s="252"/>
      <c r="AW372" s="252"/>
      <c r="AX372" s="252"/>
    </row>
    <row r="373" spans="1:50">
      <c r="A373" s="456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2"/>
      <c r="AN373" s="252"/>
      <c r="AO373" s="252"/>
      <c r="AP373" s="252"/>
      <c r="AQ373" s="252"/>
      <c r="AR373" s="252"/>
      <c r="AS373" s="252"/>
      <c r="AT373" s="252"/>
      <c r="AU373" s="252"/>
      <c r="AV373" s="252"/>
      <c r="AW373" s="252"/>
      <c r="AX373" s="252"/>
    </row>
    <row r="374" spans="1:50">
      <c r="A374" s="456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2"/>
      <c r="AN374" s="252"/>
      <c r="AO374" s="252"/>
      <c r="AP374" s="252"/>
      <c r="AQ374" s="252"/>
      <c r="AR374" s="252"/>
      <c r="AS374" s="252"/>
      <c r="AT374" s="252"/>
      <c r="AU374" s="252"/>
      <c r="AV374" s="252"/>
      <c r="AW374" s="252"/>
      <c r="AX374" s="252"/>
    </row>
    <row r="375" spans="1:50">
      <c r="A375" s="456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  <c r="AK375" s="252"/>
      <c r="AL375" s="252"/>
      <c r="AM375" s="252"/>
      <c r="AN375" s="252"/>
      <c r="AO375" s="252"/>
      <c r="AP375" s="252"/>
      <c r="AQ375" s="252"/>
      <c r="AR375" s="252"/>
      <c r="AS375" s="252"/>
      <c r="AT375" s="252"/>
      <c r="AU375" s="252"/>
      <c r="AV375" s="252"/>
      <c r="AW375" s="252"/>
      <c r="AX375" s="252"/>
    </row>
    <row r="376" spans="1:50">
      <c r="A376" s="456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  <c r="AK376" s="252"/>
      <c r="AL376" s="252"/>
      <c r="AM376" s="252"/>
      <c r="AN376" s="252"/>
      <c r="AO376" s="252"/>
      <c r="AP376" s="252"/>
      <c r="AQ376" s="252"/>
      <c r="AR376" s="252"/>
      <c r="AS376" s="252"/>
      <c r="AT376" s="252"/>
      <c r="AU376" s="252"/>
      <c r="AV376" s="252"/>
      <c r="AW376" s="252"/>
      <c r="AX376" s="252"/>
    </row>
    <row r="377" spans="1:50">
      <c r="A377" s="456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  <c r="AK377" s="252"/>
      <c r="AL377" s="252"/>
      <c r="AM377" s="252"/>
      <c r="AN377" s="252"/>
      <c r="AO377" s="252"/>
      <c r="AP377" s="252"/>
      <c r="AQ377" s="252"/>
      <c r="AR377" s="252"/>
      <c r="AS377" s="252"/>
      <c r="AT377" s="252"/>
      <c r="AU377" s="252"/>
      <c r="AV377" s="252"/>
      <c r="AW377" s="252"/>
      <c r="AX377" s="252"/>
    </row>
    <row r="378" spans="1:50">
      <c r="A378" s="456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  <c r="AK378" s="252"/>
      <c r="AL378" s="252"/>
      <c r="AM378" s="252"/>
      <c r="AN378" s="252"/>
      <c r="AO378" s="252"/>
      <c r="AP378" s="252"/>
      <c r="AQ378" s="252"/>
      <c r="AR378" s="252"/>
      <c r="AS378" s="252"/>
      <c r="AT378" s="252"/>
      <c r="AU378" s="252"/>
      <c r="AV378" s="252"/>
      <c r="AW378" s="252"/>
      <c r="AX378" s="252"/>
    </row>
    <row r="379" spans="1:50">
      <c r="A379" s="456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  <c r="AH379" s="252"/>
      <c r="AI379" s="252"/>
      <c r="AJ379" s="252"/>
      <c r="AK379" s="252"/>
      <c r="AL379" s="252"/>
      <c r="AM379" s="252"/>
      <c r="AN379" s="252"/>
      <c r="AO379" s="252"/>
      <c r="AP379" s="252"/>
      <c r="AQ379" s="252"/>
      <c r="AR379" s="252"/>
      <c r="AS379" s="252"/>
      <c r="AT379" s="252"/>
      <c r="AU379" s="252"/>
      <c r="AV379" s="252"/>
      <c r="AW379" s="252"/>
      <c r="AX379" s="252"/>
    </row>
    <row r="380" spans="1:50">
      <c r="A380" s="456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  <c r="AH380" s="252"/>
      <c r="AI380" s="252"/>
      <c r="AJ380" s="252"/>
      <c r="AK380" s="252"/>
      <c r="AL380" s="252"/>
      <c r="AM380" s="252"/>
      <c r="AN380" s="252"/>
      <c r="AO380" s="252"/>
      <c r="AP380" s="252"/>
      <c r="AQ380" s="252"/>
      <c r="AR380" s="252"/>
      <c r="AS380" s="252"/>
      <c r="AT380" s="252"/>
      <c r="AU380" s="252"/>
      <c r="AV380" s="252"/>
      <c r="AW380" s="252"/>
      <c r="AX380" s="252"/>
    </row>
    <row r="381" spans="1:50">
      <c r="A381" s="456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  <c r="AH381" s="252"/>
      <c r="AI381" s="252"/>
      <c r="AJ381" s="252"/>
      <c r="AK381" s="252"/>
      <c r="AL381" s="252"/>
      <c r="AM381" s="252"/>
      <c r="AN381" s="252"/>
      <c r="AO381" s="252"/>
      <c r="AP381" s="252"/>
      <c r="AQ381" s="252"/>
      <c r="AR381" s="252"/>
      <c r="AS381" s="252"/>
      <c r="AT381" s="252"/>
      <c r="AU381" s="252"/>
      <c r="AV381" s="252"/>
      <c r="AW381" s="252"/>
      <c r="AX381" s="252"/>
    </row>
    <row r="382" spans="1:50">
      <c r="A382" s="456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2"/>
      <c r="AM382" s="252"/>
      <c r="AN382" s="252"/>
      <c r="AO382" s="252"/>
      <c r="AP382" s="252"/>
      <c r="AQ382" s="252"/>
      <c r="AR382" s="252"/>
      <c r="AS382" s="252"/>
      <c r="AT382" s="252"/>
      <c r="AU382" s="252"/>
      <c r="AV382" s="252"/>
      <c r="AW382" s="252"/>
      <c r="AX382" s="252"/>
    </row>
    <row r="383" spans="1:50">
      <c r="A383" s="456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2"/>
      <c r="AN383" s="252"/>
      <c r="AO383" s="252"/>
      <c r="AP383" s="252"/>
      <c r="AQ383" s="252"/>
      <c r="AR383" s="252"/>
      <c r="AS383" s="252"/>
      <c r="AT383" s="252"/>
      <c r="AU383" s="252"/>
      <c r="AV383" s="252"/>
      <c r="AW383" s="252"/>
      <c r="AX383" s="252"/>
    </row>
    <row r="384" spans="1:50">
      <c r="A384" s="456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52"/>
      <c r="AS384" s="252"/>
      <c r="AT384" s="252"/>
      <c r="AU384" s="252"/>
      <c r="AV384" s="252"/>
      <c r="AW384" s="252"/>
      <c r="AX384" s="252"/>
    </row>
    <row r="385" spans="1:50">
      <c r="A385" s="456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  <c r="AK385" s="252"/>
      <c r="AL385" s="252"/>
      <c r="AM385" s="252"/>
      <c r="AN385" s="252"/>
      <c r="AO385" s="252"/>
      <c r="AP385" s="252"/>
      <c r="AQ385" s="252"/>
      <c r="AR385" s="252"/>
      <c r="AS385" s="252"/>
      <c r="AT385" s="252"/>
      <c r="AU385" s="252"/>
      <c r="AV385" s="252"/>
      <c r="AW385" s="252"/>
      <c r="AX385" s="252"/>
    </row>
    <row r="386" spans="1:50">
      <c r="A386" s="456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2"/>
      <c r="AN386" s="252"/>
      <c r="AO386" s="252"/>
      <c r="AP386" s="252"/>
      <c r="AQ386" s="252"/>
      <c r="AR386" s="252"/>
      <c r="AS386" s="252"/>
      <c r="AT386" s="252"/>
      <c r="AU386" s="252"/>
      <c r="AV386" s="252"/>
      <c r="AW386" s="252"/>
      <c r="AX386" s="252"/>
    </row>
    <row r="387" spans="1:50">
      <c r="A387" s="456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2"/>
      <c r="AN387" s="252"/>
      <c r="AO387" s="252"/>
      <c r="AP387" s="252"/>
      <c r="AQ387" s="252"/>
      <c r="AR387" s="252"/>
      <c r="AS387" s="252"/>
      <c r="AT387" s="252"/>
      <c r="AU387" s="252"/>
      <c r="AV387" s="252"/>
      <c r="AW387" s="252"/>
      <c r="AX387" s="252"/>
    </row>
    <row r="388" spans="1:50">
      <c r="A388" s="456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2"/>
      <c r="AN388" s="252"/>
      <c r="AO388" s="252"/>
      <c r="AP388" s="252"/>
      <c r="AQ388" s="252"/>
      <c r="AR388" s="252"/>
      <c r="AS388" s="252"/>
      <c r="AT388" s="252"/>
      <c r="AU388" s="252"/>
      <c r="AV388" s="252"/>
      <c r="AW388" s="252"/>
      <c r="AX388" s="252"/>
    </row>
    <row r="389" spans="1:50">
      <c r="A389" s="456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2"/>
      <c r="AN389" s="252"/>
      <c r="AO389" s="252"/>
      <c r="AP389" s="252"/>
      <c r="AQ389" s="252"/>
      <c r="AR389" s="252"/>
      <c r="AS389" s="252"/>
      <c r="AT389" s="252"/>
      <c r="AU389" s="252"/>
      <c r="AV389" s="252"/>
      <c r="AW389" s="252"/>
      <c r="AX389" s="252"/>
    </row>
    <row r="390" spans="1:50">
      <c r="A390" s="456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52"/>
      <c r="AV390" s="252"/>
      <c r="AW390" s="252"/>
      <c r="AX390" s="252"/>
    </row>
    <row r="391" spans="1:50">
      <c r="A391" s="456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2"/>
      <c r="AN391" s="252"/>
      <c r="AO391" s="252"/>
      <c r="AP391" s="252"/>
      <c r="AQ391" s="252"/>
      <c r="AR391" s="252"/>
      <c r="AS391" s="252"/>
      <c r="AT391" s="252"/>
      <c r="AU391" s="252"/>
      <c r="AV391" s="252"/>
      <c r="AW391" s="252"/>
      <c r="AX391" s="252"/>
    </row>
    <row r="392" spans="1:50">
      <c r="A392" s="456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2"/>
      <c r="AN392" s="252"/>
      <c r="AO392" s="252"/>
      <c r="AP392" s="252"/>
      <c r="AQ392" s="252"/>
      <c r="AR392" s="252"/>
      <c r="AS392" s="252"/>
      <c r="AT392" s="252"/>
      <c r="AU392" s="252"/>
      <c r="AV392" s="252"/>
      <c r="AW392" s="252"/>
      <c r="AX392" s="252"/>
    </row>
    <row r="393" spans="1:50">
      <c r="A393" s="456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2"/>
      <c r="AN393" s="252"/>
      <c r="AO393" s="252"/>
      <c r="AP393" s="252"/>
      <c r="AQ393" s="252"/>
      <c r="AR393" s="252"/>
      <c r="AS393" s="252"/>
      <c r="AT393" s="252"/>
      <c r="AU393" s="252"/>
      <c r="AV393" s="252"/>
      <c r="AW393" s="252"/>
      <c r="AX393" s="252"/>
    </row>
    <row r="394" spans="1:50">
      <c r="A394" s="456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52"/>
      <c r="AV394" s="252"/>
      <c r="AW394" s="252"/>
      <c r="AX394" s="252"/>
    </row>
    <row r="395" spans="1:50">
      <c r="A395" s="456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2"/>
      <c r="AN395" s="252"/>
      <c r="AO395" s="252"/>
      <c r="AP395" s="252"/>
      <c r="AQ395" s="252"/>
      <c r="AR395" s="252"/>
      <c r="AS395" s="252"/>
      <c r="AT395" s="252"/>
      <c r="AU395" s="252"/>
      <c r="AV395" s="252"/>
      <c r="AW395" s="252"/>
      <c r="AX395" s="252"/>
    </row>
    <row r="396" spans="1:50">
      <c r="A396" s="456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52"/>
      <c r="AV396" s="252"/>
      <c r="AW396" s="252"/>
      <c r="AX396" s="252"/>
    </row>
    <row r="397" spans="1:50">
      <c r="A397" s="456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252"/>
      <c r="AU397" s="252"/>
      <c r="AV397" s="252"/>
      <c r="AW397" s="252"/>
      <c r="AX397" s="252"/>
    </row>
    <row r="398" spans="1:50">
      <c r="A398" s="456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2"/>
      <c r="AN398" s="252"/>
      <c r="AO398" s="252"/>
      <c r="AP398" s="252"/>
      <c r="AQ398" s="252"/>
      <c r="AR398" s="252"/>
      <c r="AS398" s="252"/>
      <c r="AT398" s="252"/>
      <c r="AU398" s="252"/>
      <c r="AV398" s="252"/>
      <c r="AW398" s="252"/>
      <c r="AX398" s="252"/>
    </row>
    <row r="399" spans="1:50">
      <c r="A399" s="456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2"/>
      <c r="AN399" s="252"/>
      <c r="AO399" s="252"/>
      <c r="AP399" s="252"/>
      <c r="AQ399" s="252"/>
      <c r="AR399" s="252"/>
      <c r="AS399" s="252"/>
      <c r="AT399" s="252"/>
      <c r="AU399" s="252"/>
      <c r="AV399" s="252"/>
      <c r="AW399" s="252"/>
      <c r="AX399" s="252"/>
    </row>
    <row r="400" spans="1:50">
      <c r="A400" s="456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52"/>
      <c r="AV400" s="252"/>
      <c r="AW400" s="252"/>
      <c r="AX400" s="252"/>
    </row>
    <row r="401" spans="1:50">
      <c r="A401" s="456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2"/>
      <c r="AN401" s="252"/>
      <c r="AO401" s="252"/>
      <c r="AP401" s="252"/>
      <c r="AQ401" s="252"/>
      <c r="AR401" s="252"/>
      <c r="AS401" s="252"/>
      <c r="AT401" s="252"/>
      <c r="AU401" s="252"/>
      <c r="AV401" s="252"/>
      <c r="AW401" s="252"/>
      <c r="AX401" s="252"/>
    </row>
    <row r="402" spans="1:50">
      <c r="A402" s="456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2"/>
      <c r="AM402" s="252"/>
      <c r="AN402" s="252"/>
      <c r="AO402" s="252"/>
      <c r="AP402" s="252"/>
      <c r="AQ402" s="252"/>
      <c r="AR402" s="252"/>
      <c r="AS402" s="252"/>
      <c r="AT402" s="252"/>
      <c r="AU402" s="252"/>
      <c r="AV402" s="252"/>
      <c r="AW402" s="252"/>
      <c r="AX402" s="252"/>
    </row>
    <row r="403" spans="1:50">
      <c r="A403" s="456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  <c r="AK403" s="252"/>
      <c r="AL403" s="252"/>
      <c r="AM403" s="252"/>
      <c r="AN403" s="252"/>
      <c r="AO403" s="252"/>
      <c r="AP403" s="252"/>
      <c r="AQ403" s="252"/>
      <c r="AR403" s="252"/>
      <c r="AS403" s="252"/>
      <c r="AT403" s="252"/>
      <c r="AU403" s="252"/>
      <c r="AV403" s="252"/>
      <c r="AW403" s="252"/>
      <c r="AX403" s="252"/>
    </row>
    <row r="404" spans="1:50">
      <c r="A404" s="456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  <c r="AK404" s="252"/>
      <c r="AL404" s="252"/>
      <c r="AM404" s="252"/>
      <c r="AN404" s="252"/>
      <c r="AO404" s="252"/>
      <c r="AP404" s="252"/>
      <c r="AQ404" s="252"/>
      <c r="AR404" s="252"/>
      <c r="AS404" s="252"/>
      <c r="AT404" s="252"/>
      <c r="AU404" s="252"/>
      <c r="AV404" s="252"/>
      <c r="AW404" s="252"/>
      <c r="AX404" s="252"/>
    </row>
    <row r="405" spans="1:50">
      <c r="A405" s="456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2"/>
      <c r="AG405" s="252"/>
      <c r="AH405" s="252"/>
      <c r="AI405" s="252"/>
      <c r="AJ405" s="252"/>
      <c r="AK405" s="252"/>
      <c r="AL405" s="252"/>
      <c r="AM405" s="252"/>
      <c r="AN405" s="252"/>
      <c r="AO405" s="252"/>
      <c r="AP405" s="252"/>
      <c r="AQ405" s="252"/>
      <c r="AR405" s="252"/>
      <c r="AS405" s="252"/>
      <c r="AT405" s="252"/>
      <c r="AU405" s="252"/>
      <c r="AV405" s="252"/>
      <c r="AW405" s="252"/>
      <c r="AX405" s="252"/>
    </row>
    <row r="406" spans="1:50">
      <c r="A406" s="456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  <c r="AK406" s="252"/>
      <c r="AL406" s="252"/>
      <c r="AM406" s="252"/>
      <c r="AN406" s="252"/>
      <c r="AO406" s="252"/>
      <c r="AP406" s="252"/>
      <c r="AQ406" s="252"/>
      <c r="AR406" s="252"/>
      <c r="AS406" s="252"/>
      <c r="AT406" s="252"/>
      <c r="AU406" s="252"/>
      <c r="AV406" s="252"/>
      <c r="AW406" s="252"/>
      <c r="AX406" s="252"/>
    </row>
    <row r="407" spans="1:50">
      <c r="A407" s="456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52"/>
      <c r="AC407" s="252"/>
      <c r="AD407" s="252"/>
      <c r="AE407" s="252"/>
      <c r="AF407" s="252"/>
      <c r="AG407" s="252"/>
      <c r="AH407" s="252"/>
      <c r="AI407" s="252"/>
      <c r="AJ407" s="252"/>
      <c r="AK407" s="252"/>
      <c r="AL407" s="252"/>
      <c r="AM407" s="252"/>
      <c r="AN407" s="252"/>
      <c r="AO407" s="252"/>
      <c r="AP407" s="252"/>
      <c r="AQ407" s="252"/>
      <c r="AR407" s="252"/>
      <c r="AS407" s="252"/>
      <c r="AT407" s="252"/>
      <c r="AU407" s="252"/>
      <c r="AV407" s="252"/>
      <c r="AW407" s="252"/>
      <c r="AX407" s="252"/>
    </row>
    <row r="408" spans="1:50">
      <c r="A408" s="456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  <c r="AH408" s="252"/>
      <c r="AI408" s="252"/>
      <c r="AJ408" s="252"/>
      <c r="AK408" s="252"/>
      <c r="AL408" s="252"/>
      <c r="AM408" s="252"/>
      <c r="AN408" s="252"/>
      <c r="AO408" s="252"/>
      <c r="AP408" s="252"/>
      <c r="AQ408" s="252"/>
      <c r="AR408" s="252"/>
      <c r="AS408" s="252"/>
      <c r="AT408" s="252"/>
      <c r="AU408" s="252"/>
      <c r="AV408" s="252"/>
      <c r="AW408" s="252"/>
      <c r="AX408" s="252"/>
    </row>
    <row r="409" spans="1:50">
      <c r="A409" s="456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  <c r="AK409" s="252"/>
      <c r="AL409" s="252"/>
      <c r="AM409" s="252"/>
      <c r="AN409" s="252"/>
      <c r="AO409" s="252"/>
      <c r="AP409" s="252"/>
      <c r="AQ409" s="252"/>
      <c r="AR409" s="252"/>
      <c r="AS409" s="252"/>
      <c r="AT409" s="252"/>
      <c r="AU409" s="252"/>
      <c r="AV409" s="252"/>
      <c r="AW409" s="252"/>
      <c r="AX409" s="252"/>
    </row>
    <row r="410" spans="1:50">
      <c r="A410" s="456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  <c r="AH410" s="252"/>
      <c r="AI410" s="252"/>
      <c r="AJ410" s="252"/>
      <c r="AK410" s="252"/>
      <c r="AL410" s="252"/>
      <c r="AM410" s="252"/>
      <c r="AN410" s="252"/>
      <c r="AO410" s="252"/>
      <c r="AP410" s="252"/>
      <c r="AQ410" s="252"/>
      <c r="AR410" s="252"/>
      <c r="AS410" s="252"/>
      <c r="AT410" s="252"/>
      <c r="AU410" s="252"/>
      <c r="AV410" s="252"/>
      <c r="AW410" s="252"/>
      <c r="AX410" s="252"/>
    </row>
    <row r="411" spans="1:50">
      <c r="A411" s="456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2"/>
      <c r="AM411" s="252"/>
      <c r="AN411" s="252"/>
      <c r="AO411" s="252"/>
      <c r="AP411" s="252"/>
      <c r="AQ411" s="252"/>
      <c r="AR411" s="252"/>
      <c r="AS411" s="252"/>
      <c r="AT411" s="252"/>
      <c r="AU411" s="252"/>
      <c r="AV411" s="252"/>
      <c r="AW411" s="252"/>
      <c r="AX411" s="252"/>
    </row>
    <row r="412" spans="1:50">
      <c r="A412" s="456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2"/>
      <c r="AT412" s="252"/>
      <c r="AU412" s="252"/>
      <c r="AV412" s="252"/>
      <c r="AW412" s="252"/>
      <c r="AX412" s="252"/>
    </row>
    <row r="413" spans="1:50">
      <c r="A413" s="456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2"/>
      <c r="AT413" s="252"/>
      <c r="AU413" s="252"/>
      <c r="AV413" s="252"/>
      <c r="AW413" s="252"/>
      <c r="AX413" s="252"/>
    </row>
    <row r="414" spans="1:50">
      <c r="A414" s="456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  <c r="AK414" s="252"/>
      <c r="AL414" s="252"/>
      <c r="AM414" s="252"/>
      <c r="AN414" s="252"/>
      <c r="AO414" s="252"/>
      <c r="AP414" s="252"/>
      <c r="AQ414" s="252"/>
      <c r="AR414" s="252"/>
      <c r="AS414" s="252"/>
      <c r="AT414" s="252"/>
      <c r="AU414" s="252"/>
      <c r="AV414" s="252"/>
      <c r="AW414" s="252"/>
      <c r="AX414" s="252"/>
    </row>
    <row r="415" spans="1:50">
      <c r="A415" s="456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2"/>
      <c r="AN415" s="252"/>
      <c r="AO415" s="252"/>
      <c r="AP415" s="252"/>
      <c r="AQ415" s="252"/>
      <c r="AR415" s="252"/>
      <c r="AS415" s="252"/>
      <c r="AT415" s="252"/>
      <c r="AU415" s="252"/>
      <c r="AV415" s="252"/>
      <c r="AW415" s="252"/>
      <c r="AX415" s="252"/>
    </row>
    <row r="416" spans="1:50">
      <c r="A416" s="456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2"/>
      <c r="AM416" s="252"/>
      <c r="AN416" s="252"/>
      <c r="AO416" s="252"/>
      <c r="AP416" s="252"/>
      <c r="AQ416" s="252"/>
      <c r="AR416" s="252"/>
      <c r="AS416" s="252"/>
      <c r="AT416" s="252"/>
      <c r="AU416" s="252"/>
      <c r="AV416" s="252"/>
      <c r="AW416" s="252"/>
      <c r="AX416" s="252"/>
    </row>
    <row r="417" spans="1:50">
      <c r="A417" s="456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2"/>
      <c r="AN417" s="252"/>
      <c r="AO417" s="252"/>
      <c r="AP417" s="252"/>
      <c r="AQ417" s="252"/>
      <c r="AR417" s="252"/>
      <c r="AS417" s="252"/>
      <c r="AT417" s="252"/>
      <c r="AU417" s="252"/>
      <c r="AV417" s="252"/>
      <c r="AW417" s="252"/>
      <c r="AX417" s="252"/>
    </row>
    <row r="418" spans="1:50">
      <c r="A418" s="456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  <c r="AK418" s="252"/>
      <c r="AL418" s="252"/>
      <c r="AM418" s="252"/>
      <c r="AN418" s="252"/>
      <c r="AO418" s="252"/>
      <c r="AP418" s="252"/>
      <c r="AQ418" s="252"/>
      <c r="AR418" s="252"/>
      <c r="AS418" s="252"/>
      <c r="AT418" s="252"/>
      <c r="AU418" s="252"/>
      <c r="AV418" s="252"/>
      <c r="AW418" s="252"/>
      <c r="AX418" s="252"/>
    </row>
    <row r="419" spans="1:50">
      <c r="A419" s="456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  <c r="AK419" s="252"/>
      <c r="AL419" s="252"/>
      <c r="AM419" s="252"/>
      <c r="AN419" s="252"/>
      <c r="AO419" s="252"/>
      <c r="AP419" s="252"/>
      <c r="AQ419" s="252"/>
      <c r="AR419" s="252"/>
      <c r="AS419" s="252"/>
      <c r="AT419" s="252"/>
      <c r="AU419" s="252"/>
      <c r="AV419" s="252"/>
      <c r="AW419" s="252"/>
      <c r="AX419" s="252"/>
    </row>
    <row r="420" spans="1:50">
      <c r="A420" s="456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  <c r="AH420" s="252"/>
      <c r="AI420" s="252"/>
      <c r="AJ420" s="252"/>
      <c r="AK420" s="252"/>
      <c r="AL420" s="252"/>
      <c r="AM420" s="252"/>
      <c r="AN420" s="252"/>
      <c r="AO420" s="252"/>
      <c r="AP420" s="252"/>
      <c r="AQ420" s="252"/>
      <c r="AR420" s="252"/>
      <c r="AS420" s="252"/>
      <c r="AT420" s="252"/>
      <c r="AU420" s="252"/>
      <c r="AV420" s="252"/>
      <c r="AW420" s="252"/>
      <c r="AX420" s="252"/>
    </row>
    <row r="421" spans="1:50">
      <c r="A421" s="456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  <c r="AF421" s="252"/>
      <c r="AG421" s="252"/>
      <c r="AH421" s="252"/>
      <c r="AI421" s="252"/>
      <c r="AJ421" s="252"/>
      <c r="AK421" s="252"/>
      <c r="AL421" s="252"/>
      <c r="AM421" s="252"/>
      <c r="AN421" s="252"/>
      <c r="AO421" s="252"/>
      <c r="AP421" s="252"/>
      <c r="AQ421" s="252"/>
      <c r="AR421" s="252"/>
      <c r="AS421" s="252"/>
      <c r="AT421" s="252"/>
      <c r="AU421" s="252"/>
      <c r="AV421" s="252"/>
      <c r="AW421" s="252"/>
      <c r="AX421" s="252"/>
    </row>
    <row r="422" spans="1:50">
      <c r="A422" s="456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  <c r="AF422" s="252"/>
      <c r="AG422" s="252"/>
      <c r="AH422" s="252"/>
      <c r="AI422" s="252"/>
      <c r="AJ422" s="252"/>
      <c r="AK422" s="252"/>
      <c r="AL422" s="252"/>
      <c r="AM422" s="252"/>
      <c r="AN422" s="252"/>
      <c r="AO422" s="252"/>
      <c r="AP422" s="252"/>
      <c r="AQ422" s="252"/>
      <c r="AR422" s="252"/>
      <c r="AS422" s="252"/>
      <c r="AT422" s="252"/>
      <c r="AU422" s="252"/>
      <c r="AV422" s="252"/>
      <c r="AW422" s="252"/>
      <c r="AX422" s="252"/>
    </row>
    <row r="423" spans="1:50">
      <c r="A423" s="456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  <c r="AF423" s="252"/>
      <c r="AG423" s="252"/>
      <c r="AH423" s="252"/>
      <c r="AI423" s="252"/>
      <c r="AJ423" s="252"/>
      <c r="AK423" s="252"/>
      <c r="AL423" s="252"/>
      <c r="AM423" s="252"/>
      <c r="AN423" s="252"/>
      <c r="AO423" s="252"/>
      <c r="AP423" s="252"/>
      <c r="AQ423" s="252"/>
      <c r="AR423" s="252"/>
      <c r="AS423" s="252"/>
      <c r="AT423" s="252"/>
      <c r="AU423" s="252"/>
      <c r="AV423" s="252"/>
      <c r="AW423" s="252"/>
      <c r="AX423" s="252"/>
    </row>
    <row r="424" spans="1:50">
      <c r="A424" s="456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  <c r="AK424" s="252"/>
      <c r="AL424" s="252"/>
      <c r="AM424" s="252"/>
      <c r="AN424" s="252"/>
      <c r="AO424" s="252"/>
      <c r="AP424" s="252"/>
      <c r="AQ424" s="252"/>
      <c r="AR424" s="252"/>
      <c r="AS424" s="252"/>
      <c r="AT424" s="252"/>
      <c r="AU424" s="252"/>
      <c r="AV424" s="252"/>
      <c r="AW424" s="252"/>
      <c r="AX424" s="252"/>
    </row>
    <row r="425" spans="1:50">
      <c r="A425" s="456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  <c r="AF425" s="252"/>
      <c r="AG425" s="252"/>
      <c r="AH425" s="252"/>
      <c r="AI425" s="252"/>
      <c r="AJ425" s="252"/>
      <c r="AK425" s="252"/>
      <c r="AL425" s="252"/>
      <c r="AM425" s="252"/>
      <c r="AN425" s="252"/>
      <c r="AO425" s="252"/>
      <c r="AP425" s="252"/>
      <c r="AQ425" s="252"/>
      <c r="AR425" s="252"/>
      <c r="AS425" s="252"/>
      <c r="AT425" s="252"/>
      <c r="AU425" s="252"/>
      <c r="AV425" s="252"/>
      <c r="AW425" s="252"/>
      <c r="AX425" s="252"/>
    </row>
    <row r="426" spans="1:50">
      <c r="A426" s="456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  <c r="AF426" s="252"/>
      <c r="AG426" s="252"/>
      <c r="AH426" s="252"/>
      <c r="AI426" s="252"/>
      <c r="AJ426" s="252"/>
      <c r="AK426" s="252"/>
      <c r="AL426" s="252"/>
      <c r="AM426" s="252"/>
      <c r="AN426" s="252"/>
      <c r="AO426" s="252"/>
      <c r="AP426" s="252"/>
      <c r="AQ426" s="252"/>
      <c r="AR426" s="252"/>
      <c r="AS426" s="252"/>
      <c r="AT426" s="252"/>
      <c r="AU426" s="252"/>
      <c r="AV426" s="252"/>
      <c r="AW426" s="252"/>
      <c r="AX426" s="252"/>
    </row>
    <row r="427" spans="1:50">
      <c r="A427" s="456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  <c r="AF427" s="252"/>
      <c r="AG427" s="252"/>
      <c r="AH427" s="252"/>
      <c r="AI427" s="252"/>
      <c r="AJ427" s="252"/>
      <c r="AK427" s="252"/>
      <c r="AL427" s="252"/>
      <c r="AM427" s="252"/>
      <c r="AN427" s="252"/>
      <c r="AO427" s="252"/>
      <c r="AP427" s="252"/>
      <c r="AQ427" s="252"/>
      <c r="AR427" s="252"/>
      <c r="AS427" s="252"/>
      <c r="AT427" s="252"/>
      <c r="AU427" s="252"/>
      <c r="AV427" s="252"/>
      <c r="AW427" s="252"/>
      <c r="AX427" s="252"/>
    </row>
    <row r="428" spans="1:50">
      <c r="A428" s="456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  <c r="AH428" s="252"/>
      <c r="AI428" s="252"/>
      <c r="AJ428" s="252"/>
      <c r="AK428" s="252"/>
      <c r="AL428" s="252"/>
      <c r="AM428" s="252"/>
      <c r="AN428" s="252"/>
      <c r="AO428" s="252"/>
      <c r="AP428" s="252"/>
      <c r="AQ428" s="252"/>
      <c r="AR428" s="252"/>
      <c r="AS428" s="252"/>
      <c r="AT428" s="252"/>
      <c r="AU428" s="252"/>
      <c r="AV428" s="252"/>
      <c r="AW428" s="252"/>
      <c r="AX428" s="252"/>
    </row>
    <row r="429" spans="1:50">
      <c r="A429" s="456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  <c r="AH429" s="252"/>
      <c r="AI429" s="252"/>
      <c r="AJ429" s="252"/>
      <c r="AK429" s="252"/>
      <c r="AL429" s="252"/>
      <c r="AM429" s="252"/>
      <c r="AN429" s="252"/>
      <c r="AO429" s="252"/>
      <c r="AP429" s="252"/>
      <c r="AQ429" s="252"/>
      <c r="AR429" s="252"/>
      <c r="AS429" s="252"/>
      <c r="AT429" s="252"/>
      <c r="AU429" s="252"/>
      <c r="AV429" s="252"/>
      <c r="AW429" s="252"/>
      <c r="AX429" s="252"/>
    </row>
    <row r="430" spans="1:50">
      <c r="A430" s="456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  <c r="AH430" s="252"/>
      <c r="AI430" s="252"/>
      <c r="AJ430" s="252"/>
      <c r="AK430" s="252"/>
      <c r="AL430" s="252"/>
      <c r="AM430" s="252"/>
      <c r="AN430" s="252"/>
      <c r="AO430" s="252"/>
      <c r="AP430" s="252"/>
      <c r="AQ430" s="252"/>
      <c r="AR430" s="252"/>
      <c r="AS430" s="252"/>
      <c r="AT430" s="252"/>
      <c r="AU430" s="252"/>
      <c r="AV430" s="252"/>
      <c r="AW430" s="252"/>
      <c r="AX430" s="252"/>
    </row>
    <row r="431" spans="1:50">
      <c r="A431" s="456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  <c r="AH431" s="252"/>
      <c r="AI431" s="252"/>
      <c r="AJ431" s="252"/>
      <c r="AK431" s="252"/>
      <c r="AL431" s="252"/>
      <c r="AM431" s="252"/>
      <c r="AN431" s="252"/>
      <c r="AO431" s="252"/>
      <c r="AP431" s="252"/>
      <c r="AQ431" s="252"/>
      <c r="AR431" s="252"/>
      <c r="AS431" s="252"/>
      <c r="AT431" s="252"/>
      <c r="AU431" s="252"/>
      <c r="AV431" s="252"/>
      <c r="AW431" s="252"/>
      <c r="AX431" s="252"/>
    </row>
    <row r="432" spans="1:50">
      <c r="A432" s="456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  <c r="AH432" s="252"/>
      <c r="AI432" s="252"/>
      <c r="AJ432" s="252"/>
      <c r="AK432" s="252"/>
      <c r="AL432" s="252"/>
      <c r="AM432" s="252"/>
      <c r="AN432" s="252"/>
      <c r="AO432" s="252"/>
      <c r="AP432" s="252"/>
      <c r="AQ432" s="252"/>
      <c r="AR432" s="252"/>
      <c r="AS432" s="252"/>
      <c r="AT432" s="252"/>
      <c r="AU432" s="252"/>
      <c r="AV432" s="252"/>
      <c r="AW432" s="252"/>
      <c r="AX432" s="252"/>
    </row>
    <row r="433" spans="1:50">
      <c r="A433" s="456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  <c r="AH433" s="252"/>
      <c r="AI433" s="252"/>
      <c r="AJ433" s="252"/>
      <c r="AK433" s="252"/>
      <c r="AL433" s="252"/>
      <c r="AM433" s="252"/>
      <c r="AN433" s="252"/>
      <c r="AO433" s="252"/>
      <c r="AP433" s="252"/>
      <c r="AQ433" s="252"/>
      <c r="AR433" s="252"/>
      <c r="AS433" s="252"/>
      <c r="AT433" s="252"/>
      <c r="AU433" s="252"/>
      <c r="AV433" s="252"/>
      <c r="AW433" s="252"/>
      <c r="AX433" s="252"/>
    </row>
    <row r="434" spans="1:50">
      <c r="A434" s="456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  <c r="AH434" s="252"/>
      <c r="AI434" s="252"/>
      <c r="AJ434" s="252"/>
      <c r="AK434" s="252"/>
      <c r="AL434" s="252"/>
      <c r="AM434" s="252"/>
      <c r="AN434" s="252"/>
      <c r="AO434" s="252"/>
      <c r="AP434" s="252"/>
      <c r="AQ434" s="252"/>
      <c r="AR434" s="252"/>
      <c r="AS434" s="252"/>
      <c r="AT434" s="252"/>
      <c r="AU434" s="252"/>
      <c r="AV434" s="252"/>
      <c r="AW434" s="252"/>
      <c r="AX434" s="252"/>
    </row>
    <row r="435" spans="1:50">
      <c r="A435" s="456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  <c r="AK435" s="252"/>
      <c r="AL435" s="252"/>
      <c r="AM435" s="252"/>
      <c r="AN435" s="252"/>
      <c r="AO435" s="252"/>
      <c r="AP435" s="252"/>
      <c r="AQ435" s="252"/>
      <c r="AR435" s="252"/>
      <c r="AS435" s="252"/>
      <c r="AT435" s="252"/>
      <c r="AU435" s="252"/>
      <c r="AV435" s="252"/>
      <c r="AW435" s="252"/>
      <c r="AX435" s="252"/>
    </row>
    <row r="436" spans="1:50">
      <c r="A436" s="456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  <c r="AH436" s="252"/>
      <c r="AI436" s="252"/>
      <c r="AJ436" s="252"/>
      <c r="AK436" s="252"/>
      <c r="AL436" s="252"/>
      <c r="AM436" s="252"/>
      <c r="AN436" s="252"/>
      <c r="AO436" s="252"/>
      <c r="AP436" s="252"/>
      <c r="AQ436" s="252"/>
      <c r="AR436" s="252"/>
      <c r="AS436" s="252"/>
      <c r="AT436" s="252"/>
      <c r="AU436" s="252"/>
      <c r="AV436" s="252"/>
      <c r="AW436" s="252"/>
      <c r="AX436" s="252"/>
    </row>
    <row r="437" spans="1:50">
      <c r="A437" s="456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  <c r="AH437" s="252"/>
      <c r="AI437" s="252"/>
      <c r="AJ437" s="252"/>
      <c r="AK437" s="252"/>
      <c r="AL437" s="252"/>
      <c r="AM437" s="252"/>
      <c r="AN437" s="252"/>
      <c r="AO437" s="252"/>
      <c r="AP437" s="252"/>
      <c r="AQ437" s="252"/>
      <c r="AR437" s="252"/>
      <c r="AS437" s="252"/>
      <c r="AT437" s="252"/>
      <c r="AU437" s="252"/>
      <c r="AV437" s="252"/>
      <c r="AW437" s="252"/>
      <c r="AX437" s="252"/>
    </row>
    <row r="438" spans="1:50">
      <c r="A438" s="456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  <c r="AH438" s="252"/>
      <c r="AI438" s="252"/>
      <c r="AJ438" s="252"/>
      <c r="AK438" s="252"/>
      <c r="AL438" s="252"/>
      <c r="AM438" s="252"/>
      <c r="AN438" s="252"/>
      <c r="AO438" s="252"/>
      <c r="AP438" s="252"/>
      <c r="AQ438" s="252"/>
      <c r="AR438" s="252"/>
      <c r="AS438" s="252"/>
      <c r="AT438" s="252"/>
      <c r="AU438" s="252"/>
      <c r="AV438" s="252"/>
      <c r="AW438" s="252"/>
      <c r="AX438" s="252"/>
    </row>
    <row r="439" spans="1:50">
      <c r="A439" s="456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  <c r="AK439" s="252"/>
      <c r="AL439" s="252"/>
      <c r="AM439" s="252"/>
      <c r="AN439" s="252"/>
      <c r="AO439" s="252"/>
      <c r="AP439" s="252"/>
      <c r="AQ439" s="252"/>
      <c r="AR439" s="252"/>
      <c r="AS439" s="252"/>
      <c r="AT439" s="252"/>
      <c r="AU439" s="252"/>
      <c r="AV439" s="252"/>
      <c r="AW439" s="252"/>
      <c r="AX439" s="252"/>
    </row>
    <row r="440" spans="1:50">
      <c r="A440" s="456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  <c r="AH440" s="252"/>
      <c r="AI440" s="252"/>
      <c r="AJ440" s="252"/>
      <c r="AK440" s="252"/>
      <c r="AL440" s="252"/>
      <c r="AM440" s="252"/>
      <c r="AN440" s="252"/>
      <c r="AO440" s="252"/>
      <c r="AP440" s="252"/>
      <c r="AQ440" s="252"/>
      <c r="AR440" s="252"/>
      <c r="AS440" s="252"/>
      <c r="AT440" s="252"/>
      <c r="AU440" s="252"/>
      <c r="AV440" s="252"/>
      <c r="AW440" s="252"/>
      <c r="AX440" s="252"/>
    </row>
    <row r="441" spans="1:50">
      <c r="A441" s="456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  <c r="AH441" s="252"/>
      <c r="AI441" s="252"/>
      <c r="AJ441" s="252"/>
      <c r="AK441" s="252"/>
      <c r="AL441" s="252"/>
      <c r="AM441" s="252"/>
      <c r="AN441" s="252"/>
      <c r="AO441" s="252"/>
      <c r="AP441" s="252"/>
      <c r="AQ441" s="252"/>
      <c r="AR441" s="252"/>
      <c r="AS441" s="252"/>
      <c r="AT441" s="252"/>
      <c r="AU441" s="252"/>
      <c r="AV441" s="252"/>
      <c r="AW441" s="252"/>
      <c r="AX441" s="252"/>
    </row>
    <row r="442" spans="1:50">
      <c r="A442" s="456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252"/>
      <c r="AI442" s="252"/>
      <c r="AJ442" s="252"/>
      <c r="AK442" s="252"/>
      <c r="AL442" s="252"/>
      <c r="AM442" s="252"/>
      <c r="AN442" s="252"/>
      <c r="AO442" s="252"/>
      <c r="AP442" s="252"/>
      <c r="AQ442" s="252"/>
      <c r="AR442" s="252"/>
      <c r="AS442" s="252"/>
      <c r="AT442" s="252"/>
      <c r="AU442" s="252"/>
      <c r="AV442" s="252"/>
      <c r="AW442" s="252"/>
      <c r="AX442" s="252"/>
    </row>
    <row r="443" spans="1:50">
      <c r="A443" s="456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  <c r="AH443" s="252"/>
      <c r="AI443" s="252"/>
      <c r="AJ443" s="252"/>
      <c r="AK443" s="252"/>
      <c r="AL443" s="252"/>
      <c r="AM443" s="252"/>
      <c r="AN443" s="252"/>
      <c r="AO443" s="252"/>
      <c r="AP443" s="252"/>
      <c r="AQ443" s="252"/>
      <c r="AR443" s="252"/>
      <c r="AS443" s="252"/>
      <c r="AT443" s="252"/>
      <c r="AU443" s="252"/>
      <c r="AV443" s="252"/>
      <c r="AW443" s="252"/>
      <c r="AX443" s="252"/>
    </row>
    <row r="444" spans="1:50">
      <c r="A444" s="456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  <c r="AH444" s="252"/>
      <c r="AI444" s="252"/>
      <c r="AJ444" s="252"/>
      <c r="AK444" s="252"/>
      <c r="AL444" s="252"/>
      <c r="AM444" s="252"/>
      <c r="AN444" s="252"/>
      <c r="AO444" s="252"/>
      <c r="AP444" s="252"/>
      <c r="AQ444" s="252"/>
      <c r="AR444" s="252"/>
      <c r="AS444" s="252"/>
      <c r="AT444" s="252"/>
      <c r="AU444" s="252"/>
      <c r="AV444" s="252"/>
      <c r="AW444" s="252"/>
      <c r="AX444" s="252"/>
    </row>
    <row r="445" spans="1:50">
      <c r="A445" s="456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  <c r="AK445" s="252"/>
      <c r="AL445" s="252"/>
      <c r="AM445" s="252"/>
      <c r="AN445" s="252"/>
      <c r="AO445" s="252"/>
      <c r="AP445" s="252"/>
      <c r="AQ445" s="252"/>
      <c r="AR445" s="252"/>
      <c r="AS445" s="252"/>
      <c r="AT445" s="252"/>
      <c r="AU445" s="252"/>
      <c r="AV445" s="252"/>
      <c r="AW445" s="252"/>
      <c r="AX445" s="252"/>
    </row>
    <row r="446" spans="1:50">
      <c r="A446" s="456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  <c r="AH446" s="252"/>
      <c r="AI446" s="252"/>
      <c r="AJ446" s="252"/>
      <c r="AK446" s="252"/>
      <c r="AL446" s="252"/>
      <c r="AM446" s="252"/>
      <c r="AN446" s="252"/>
      <c r="AO446" s="252"/>
      <c r="AP446" s="252"/>
      <c r="AQ446" s="252"/>
      <c r="AR446" s="252"/>
      <c r="AS446" s="252"/>
      <c r="AT446" s="252"/>
      <c r="AU446" s="252"/>
      <c r="AV446" s="252"/>
      <c r="AW446" s="252"/>
      <c r="AX446" s="252"/>
    </row>
    <row r="447" spans="1:50">
      <c r="A447" s="456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  <c r="AH447" s="252"/>
      <c r="AI447" s="252"/>
      <c r="AJ447" s="252"/>
      <c r="AK447" s="252"/>
      <c r="AL447" s="252"/>
      <c r="AM447" s="252"/>
      <c r="AN447" s="252"/>
      <c r="AO447" s="252"/>
      <c r="AP447" s="252"/>
      <c r="AQ447" s="252"/>
      <c r="AR447" s="252"/>
      <c r="AS447" s="252"/>
      <c r="AT447" s="252"/>
      <c r="AU447" s="252"/>
      <c r="AV447" s="252"/>
      <c r="AW447" s="252"/>
      <c r="AX447" s="252"/>
    </row>
    <row r="448" spans="1:50">
      <c r="A448" s="456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  <c r="AH448" s="252"/>
      <c r="AI448" s="252"/>
      <c r="AJ448" s="252"/>
      <c r="AK448" s="252"/>
      <c r="AL448" s="252"/>
      <c r="AM448" s="252"/>
      <c r="AN448" s="252"/>
      <c r="AO448" s="252"/>
      <c r="AP448" s="252"/>
      <c r="AQ448" s="252"/>
      <c r="AR448" s="252"/>
      <c r="AS448" s="252"/>
      <c r="AT448" s="252"/>
      <c r="AU448" s="252"/>
      <c r="AV448" s="252"/>
      <c r="AW448" s="252"/>
      <c r="AX448" s="252"/>
    </row>
    <row r="449" spans="1:50">
      <c r="A449" s="456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  <c r="AH449" s="252"/>
      <c r="AI449" s="252"/>
      <c r="AJ449" s="252"/>
      <c r="AK449" s="252"/>
      <c r="AL449" s="252"/>
      <c r="AM449" s="252"/>
      <c r="AN449" s="252"/>
      <c r="AO449" s="252"/>
      <c r="AP449" s="252"/>
      <c r="AQ449" s="252"/>
      <c r="AR449" s="252"/>
      <c r="AS449" s="252"/>
      <c r="AT449" s="252"/>
      <c r="AU449" s="252"/>
      <c r="AV449" s="252"/>
      <c r="AW449" s="252"/>
      <c r="AX449" s="252"/>
    </row>
    <row r="450" spans="1:50">
      <c r="A450" s="456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  <c r="AK450" s="252"/>
      <c r="AL450" s="252"/>
      <c r="AM450" s="252"/>
      <c r="AN450" s="252"/>
      <c r="AO450" s="252"/>
      <c r="AP450" s="252"/>
      <c r="AQ450" s="252"/>
      <c r="AR450" s="252"/>
      <c r="AS450" s="252"/>
      <c r="AT450" s="252"/>
      <c r="AU450" s="252"/>
      <c r="AV450" s="252"/>
      <c r="AW450" s="252"/>
      <c r="AX450" s="252"/>
    </row>
    <row r="451" spans="1:50">
      <c r="A451" s="456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  <c r="AH451" s="252"/>
      <c r="AI451" s="252"/>
      <c r="AJ451" s="252"/>
      <c r="AK451" s="252"/>
      <c r="AL451" s="252"/>
      <c r="AM451" s="252"/>
      <c r="AN451" s="252"/>
      <c r="AO451" s="252"/>
      <c r="AP451" s="252"/>
      <c r="AQ451" s="252"/>
      <c r="AR451" s="252"/>
      <c r="AS451" s="252"/>
      <c r="AT451" s="252"/>
      <c r="AU451" s="252"/>
      <c r="AV451" s="252"/>
      <c r="AW451" s="252"/>
      <c r="AX451" s="252"/>
    </row>
    <row r="452" spans="1:50">
      <c r="A452" s="456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  <c r="AH452" s="252"/>
      <c r="AI452" s="252"/>
      <c r="AJ452" s="252"/>
      <c r="AK452" s="252"/>
      <c r="AL452" s="252"/>
      <c r="AM452" s="252"/>
      <c r="AN452" s="252"/>
      <c r="AO452" s="252"/>
      <c r="AP452" s="252"/>
      <c r="AQ452" s="252"/>
      <c r="AR452" s="252"/>
      <c r="AS452" s="252"/>
      <c r="AT452" s="252"/>
      <c r="AU452" s="252"/>
      <c r="AV452" s="252"/>
      <c r="AW452" s="252"/>
      <c r="AX452" s="252"/>
    </row>
    <row r="453" spans="1:50">
      <c r="A453" s="456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</row>
    <row r="454" spans="1:50">
      <c r="A454" s="456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</row>
    <row r="455" spans="1:50">
      <c r="A455" s="456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</row>
    <row r="456" spans="1:50">
      <c r="A456" s="456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  <c r="AH456" s="252"/>
      <c r="AI456" s="252"/>
      <c r="AJ456" s="252"/>
      <c r="AK456" s="252"/>
      <c r="AL456" s="252"/>
      <c r="AM456" s="252"/>
      <c r="AN456" s="252"/>
      <c r="AO456" s="252"/>
      <c r="AP456" s="252"/>
      <c r="AQ456" s="252"/>
      <c r="AR456" s="252"/>
      <c r="AS456" s="252"/>
      <c r="AT456" s="252"/>
      <c r="AU456" s="252"/>
      <c r="AV456" s="252"/>
      <c r="AW456" s="252"/>
      <c r="AX456" s="252"/>
    </row>
    <row r="457" spans="1:50">
      <c r="A457" s="456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  <c r="AH457" s="252"/>
      <c r="AI457" s="252"/>
      <c r="AJ457" s="252"/>
      <c r="AK457" s="252"/>
      <c r="AL457" s="252"/>
      <c r="AM457" s="252"/>
      <c r="AN457" s="252"/>
      <c r="AO457" s="252"/>
      <c r="AP457" s="252"/>
      <c r="AQ457" s="252"/>
      <c r="AR457" s="252"/>
      <c r="AS457" s="252"/>
      <c r="AT457" s="252"/>
      <c r="AU457" s="252"/>
      <c r="AV457" s="252"/>
      <c r="AW457" s="252"/>
      <c r="AX457" s="252"/>
    </row>
    <row r="458" spans="1:50">
      <c r="A458" s="456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  <c r="AH458" s="252"/>
      <c r="AI458" s="252"/>
      <c r="AJ458" s="252"/>
      <c r="AK458" s="252"/>
      <c r="AL458" s="252"/>
      <c r="AM458" s="252"/>
      <c r="AN458" s="252"/>
      <c r="AO458" s="252"/>
      <c r="AP458" s="252"/>
      <c r="AQ458" s="252"/>
      <c r="AR458" s="252"/>
      <c r="AS458" s="252"/>
      <c r="AT458" s="252"/>
      <c r="AU458" s="252"/>
      <c r="AV458" s="252"/>
      <c r="AW458" s="252"/>
      <c r="AX458" s="252"/>
    </row>
    <row r="459" spans="1:50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  <c r="AH459" s="252"/>
      <c r="AI459" s="252"/>
      <c r="AJ459" s="252"/>
      <c r="AK459" s="252"/>
      <c r="AL459" s="252"/>
      <c r="AM459" s="252"/>
      <c r="AN459" s="252"/>
      <c r="AO459" s="252"/>
      <c r="AP459" s="252"/>
      <c r="AQ459" s="252"/>
      <c r="AR459" s="252"/>
      <c r="AS459" s="252"/>
      <c r="AT459" s="252"/>
      <c r="AU459" s="252"/>
      <c r="AV459" s="252"/>
      <c r="AW459" s="252"/>
      <c r="AX459" s="252"/>
    </row>
    <row r="460" spans="1:50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  <c r="AH460" s="252"/>
      <c r="AI460" s="252"/>
      <c r="AJ460" s="252"/>
      <c r="AK460" s="252"/>
      <c r="AL460" s="252"/>
      <c r="AM460" s="252"/>
      <c r="AN460" s="252"/>
      <c r="AO460" s="252"/>
      <c r="AP460" s="252"/>
      <c r="AQ460" s="252"/>
      <c r="AR460" s="252"/>
      <c r="AS460" s="252"/>
      <c r="AT460" s="252"/>
      <c r="AU460" s="252"/>
      <c r="AV460" s="252"/>
      <c r="AW460" s="252"/>
      <c r="AX460" s="252"/>
    </row>
    <row r="461" spans="1:50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  <c r="AH461" s="252"/>
      <c r="AI461" s="252"/>
      <c r="AJ461" s="252"/>
      <c r="AK461" s="252"/>
      <c r="AL461" s="252"/>
      <c r="AM461" s="252"/>
      <c r="AN461" s="252"/>
      <c r="AO461" s="252"/>
      <c r="AP461" s="252"/>
      <c r="AQ461" s="252"/>
      <c r="AR461" s="252"/>
      <c r="AS461" s="252"/>
      <c r="AT461" s="252"/>
      <c r="AU461" s="252"/>
      <c r="AV461" s="252"/>
      <c r="AW461" s="252"/>
      <c r="AX461" s="252"/>
    </row>
    <row r="462" spans="1:50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  <c r="AH462" s="252"/>
      <c r="AI462" s="252"/>
      <c r="AJ462" s="252"/>
      <c r="AK462" s="252"/>
      <c r="AL462" s="252"/>
      <c r="AM462" s="252"/>
      <c r="AN462" s="252"/>
      <c r="AO462" s="252"/>
      <c r="AP462" s="252"/>
      <c r="AQ462" s="252"/>
      <c r="AR462" s="252"/>
      <c r="AS462" s="252"/>
      <c r="AT462" s="252"/>
      <c r="AU462" s="252"/>
      <c r="AV462" s="252"/>
      <c r="AW462" s="252"/>
      <c r="AX462" s="252"/>
    </row>
    <row r="463" spans="1:50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  <c r="AH463" s="252"/>
      <c r="AI463" s="252"/>
      <c r="AJ463" s="252"/>
      <c r="AK463" s="252"/>
      <c r="AL463" s="252"/>
      <c r="AM463" s="252"/>
      <c r="AN463" s="252"/>
      <c r="AO463" s="252"/>
      <c r="AP463" s="252"/>
      <c r="AQ463" s="252"/>
      <c r="AR463" s="252"/>
      <c r="AS463" s="252"/>
      <c r="AT463" s="252"/>
      <c r="AU463" s="252"/>
      <c r="AV463" s="252"/>
      <c r="AW463" s="252"/>
      <c r="AX463" s="252"/>
    </row>
    <row r="464" spans="1:50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  <c r="AK464" s="252"/>
      <c r="AL464" s="252"/>
      <c r="AM464" s="252"/>
      <c r="AN464" s="252"/>
      <c r="AO464" s="252"/>
      <c r="AP464" s="252"/>
      <c r="AQ464" s="252"/>
      <c r="AR464" s="252"/>
      <c r="AS464" s="252"/>
      <c r="AT464" s="252"/>
      <c r="AU464" s="252"/>
      <c r="AV464" s="252"/>
      <c r="AW464" s="252"/>
      <c r="AX464" s="252"/>
    </row>
    <row r="465" spans="1:50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  <c r="AH465" s="252"/>
      <c r="AI465" s="252"/>
      <c r="AJ465" s="252"/>
      <c r="AK465" s="252"/>
      <c r="AL465" s="252"/>
      <c r="AM465" s="252"/>
      <c r="AN465" s="252"/>
      <c r="AO465" s="252"/>
      <c r="AP465" s="252"/>
      <c r="AQ465" s="252"/>
      <c r="AR465" s="252"/>
      <c r="AS465" s="252"/>
      <c r="AT465" s="252"/>
      <c r="AU465" s="252"/>
      <c r="AV465" s="252"/>
      <c r="AW465" s="252"/>
      <c r="AX465" s="252"/>
    </row>
    <row r="466" spans="1:50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52"/>
      <c r="AC466" s="252"/>
      <c r="AD466" s="252"/>
      <c r="AE466" s="252"/>
      <c r="AF466" s="252"/>
      <c r="AG466" s="252"/>
      <c r="AH466" s="252"/>
      <c r="AI466" s="252"/>
      <c r="AJ466" s="252"/>
      <c r="AK466" s="252"/>
      <c r="AL466" s="252"/>
      <c r="AM466" s="252"/>
      <c r="AN466" s="252"/>
      <c r="AO466" s="252"/>
      <c r="AP466" s="252"/>
      <c r="AQ466" s="252"/>
      <c r="AR466" s="252"/>
      <c r="AS466" s="252"/>
      <c r="AT466" s="252"/>
      <c r="AU466" s="252"/>
      <c r="AV466" s="252"/>
      <c r="AW466" s="252"/>
      <c r="AX466" s="252"/>
    </row>
    <row r="467" spans="1:50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52"/>
      <c r="AC467" s="252"/>
      <c r="AD467" s="252"/>
      <c r="AE467" s="252"/>
      <c r="AF467" s="252"/>
      <c r="AG467" s="252"/>
      <c r="AH467" s="252"/>
      <c r="AI467" s="252"/>
      <c r="AJ467" s="252"/>
      <c r="AK467" s="252"/>
      <c r="AL467" s="252"/>
      <c r="AM467" s="252"/>
      <c r="AN467" s="252"/>
      <c r="AO467" s="252"/>
      <c r="AP467" s="252"/>
      <c r="AQ467" s="252"/>
      <c r="AR467" s="252"/>
      <c r="AS467" s="252"/>
      <c r="AT467" s="252"/>
      <c r="AU467" s="252"/>
      <c r="AV467" s="252"/>
      <c r="AW467" s="252"/>
      <c r="AX467" s="252"/>
    </row>
    <row r="468" spans="1:50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52"/>
      <c r="AC468" s="252"/>
      <c r="AD468" s="252"/>
      <c r="AE468" s="252"/>
      <c r="AF468" s="252"/>
      <c r="AG468" s="252"/>
      <c r="AH468" s="252"/>
      <c r="AI468" s="252"/>
      <c r="AJ468" s="252"/>
      <c r="AK468" s="252"/>
      <c r="AL468" s="252"/>
      <c r="AM468" s="252"/>
      <c r="AN468" s="252"/>
      <c r="AO468" s="252"/>
      <c r="AP468" s="252"/>
      <c r="AQ468" s="252"/>
      <c r="AR468" s="252"/>
      <c r="AS468" s="252"/>
      <c r="AT468" s="252"/>
      <c r="AU468" s="252"/>
      <c r="AV468" s="252"/>
      <c r="AW468" s="252"/>
      <c r="AX468" s="252"/>
    </row>
    <row r="469" spans="1:50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2"/>
      <c r="AG469" s="252"/>
      <c r="AH469" s="252"/>
      <c r="AI469" s="252"/>
      <c r="AJ469" s="252"/>
      <c r="AK469" s="252"/>
      <c r="AL469" s="252"/>
      <c r="AM469" s="252"/>
      <c r="AN469" s="252"/>
      <c r="AO469" s="252"/>
      <c r="AP469" s="252"/>
      <c r="AQ469" s="252"/>
      <c r="AR469" s="252"/>
      <c r="AS469" s="252"/>
      <c r="AT469" s="252"/>
      <c r="AU469" s="252"/>
      <c r="AV469" s="252"/>
      <c r="AW469" s="252"/>
      <c r="AX469" s="252"/>
    </row>
    <row r="470" spans="1:50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52"/>
      <c r="AC470" s="252"/>
      <c r="AD470" s="252"/>
      <c r="AE470" s="252"/>
      <c r="AF470" s="252"/>
      <c r="AG470" s="252"/>
      <c r="AH470" s="252"/>
      <c r="AI470" s="252"/>
      <c r="AJ470" s="252"/>
      <c r="AK470" s="252"/>
      <c r="AL470" s="252"/>
      <c r="AM470" s="252"/>
      <c r="AN470" s="252"/>
      <c r="AO470" s="252"/>
      <c r="AP470" s="252"/>
      <c r="AQ470" s="252"/>
      <c r="AR470" s="252"/>
      <c r="AS470" s="252"/>
      <c r="AT470" s="252"/>
      <c r="AU470" s="252"/>
      <c r="AV470" s="252"/>
      <c r="AW470" s="252"/>
      <c r="AX470" s="252"/>
    </row>
    <row r="471" spans="1:50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52"/>
      <c r="AC471" s="252"/>
      <c r="AD471" s="252"/>
      <c r="AE471" s="252"/>
      <c r="AF471" s="252"/>
      <c r="AG471" s="252"/>
      <c r="AH471" s="252"/>
      <c r="AI471" s="252"/>
      <c r="AJ471" s="252"/>
      <c r="AK471" s="252"/>
      <c r="AL471" s="252"/>
      <c r="AM471" s="252"/>
      <c r="AN471" s="252"/>
      <c r="AO471" s="252"/>
      <c r="AP471" s="252"/>
      <c r="AQ471" s="252"/>
      <c r="AR471" s="252"/>
      <c r="AS471" s="252"/>
      <c r="AT471" s="252"/>
      <c r="AU471" s="252"/>
      <c r="AV471" s="252"/>
      <c r="AW471" s="252"/>
      <c r="AX471" s="252"/>
    </row>
    <row r="472" spans="1:50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52"/>
      <c r="AC472" s="252"/>
      <c r="AD472" s="252"/>
      <c r="AE472" s="252"/>
      <c r="AF472" s="252"/>
      <c r="AG472" s="252"/>
      <c r="AH472" s="252"/>
      <c r="AI472" s="252"/>
      <c r="AJ472" s="252"/>
      <c r="AK472" s="252"/>
      <c r="AL472" s="252"/>
      <c r="AM472" s="252"/>
      <c r="AN472" s="252"/>
      <c r="AO472" s="252"/>
      <c r="AP472" s="252"/>
      <c r="AQ472" s="252"/>
      <c r="AR472" s="252"/>
      <c r="AS472" s="252"/>
      <c r="AT472" s="252"/>
      <c r="AU472" s="252"/>
      <c r="AV472" s="252"/>
      <c r="AW472" s="252"/>
      <c r="AX472" s="252"/>
    </row>
    <row r="473" spans="1:50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52"/>
      <c r="AV473" s="252"/>
      <c r="AW473" s="252"/>
      <c r="AX473" s="252"/>
    </row>
    <row r="474" spans="1:50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  <c r="AH474" s="252"/>
      <c r="AI474" s="252"/>
      <c r="AJ474" s="252"/>
      <c r="AK474" s="252"/>
      <c r="AL474" s="252"/>
      <c r="AM474" s="252"/>
      <c r="AN474" s="252"/>
      <c r="AO474" s="252"/>
      <c r="AP474" s="252"/>
      <c r="AQ474" s="252"/>
      <c r="AR474" s="252"/>
      <c r="AS474" s="252"/>
      <c r="AT474" s="252"/>
      <c r="AU474" s="252"/>
      <c r="AV474" s="252"/>
      <c r="AW474" s="252"/>
      <c r="AX474" s="252"/>
    </row>
    <row r="475" spans="1:50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  <c r="AH475" s="252"/>
      <c r="AI475" s="252"/>
      <c r="AJ475" s="252"/>
      <c r="AK475" s="252"/>
      <c r="AL475" s="252"/>
      <c r="AM475" s="252"/>
      <c r="AN475" s="252"/>
      <c r="AO475" s="252"/>
      <c r="AP475" s="252"/>
      <c r="AQ475" s="252"/>
      <c r="AR475" s="252"/>
      <c r="AS475" s="252"/>
      <c r="AT475" s="252"/>
      <c r="AU475" s="252"/>
      <c r="AV475" s="252"/>
      <c r="AW475" s="252"/>
      <c r="AX475" s="252"/>
    </row>
    <row r="476" spans="1:50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52"/>
      <c r="AC476" s="252"/>
      <c r="AD476" s="252"/>
      <c r="AE476" s="252"/>
      <c r="AF476" s="252"/>
      <c r="AG476" s="252"/>
      <c r="AH476" s="252"/>
      <c r="AI476" s="252"/>
      <c r="AJ476" s="252"/>
      <c r="AK476" s="252"/>
      <c r="AL476" s="252"/>
      <c r="AM476" s="252"/>
      <c r="AN476" s="252"/>
      <c r="AO476" s="252"/>
      <c r="AP476" s="252"/>
      <c r="AQ476" s="252"/>
      <c r="AR476" s="252"/>
      <c r="AS476" s="252"/>
      <c r="AT476" s="252"/>
      <c r="AU476" s="252"/>
      <c r="AV476" s="252"/>
      <c r="AW476" s="252"/>
      <c r="AX476" s="252"/>
    </row>
    <row r="477" spans="1:50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52"/>
      <c r="AC477" s="252"/>
      <c r="AD477" s="252"/>
      <c r="AE477" s="252"/>
      <c r="AF477" s="252"/>
      <c r="AG477" s="252"/>
      <c r="AH477" s="252"/>
      <c r="AI477" s="252"/>
      <c r="AJ477" s="252"/>
      <c r="AK477" s="252"/>
      <c r="AL477" s="252"/>
      <c r="AM477" s="252"/>
      <c r="AN477" s="252"/>
      <c r="AO477" s="252"/>
      <c r="AP477" s="252"/>
      <c r="AQ477" s="252"/>
      <c r="AR477" s="252"/>
      <c r="AS477" s="252"/>
      <c r="AT477" s="252"/>
      <c r="AU477" s="252"/>
      <c r="AV477" s="252"/>
      <c r="AW477" s="252"/>
      <c r="AX477" s="252"/>
    </row>
    <row r="478" spans="1:50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52"/>
      <c r="AS478" s="252"/>
      <c r="AT478" s="252"/>
      <c r="AU478" s="252"/>
      <c r="AV478" s="252"/>
      <c r="AW478" s="252"/>
      <c r="AX478" s="252"/>
    </row>
    <row r="479" spans="1:50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2"/>
      <c r="AG479" s="252"/>
      <c r="AH479" s="252"/>
      <c r="AI479" s="252"/>
      <c r="AJ479" s="252"/>
      <c r="AK479" s="252"/>
      <c r="AL479" s="252"/>
      <c r="AM479" s="252"/>
      <c r="AN479" s="252"/>
      <c r="AO479" s="252"/>
      <c r="AP479" s="252"/>
      <c r="AQ479" s="252"/>
      <c r="AR479" s="252"/>
      <c r="AS479" s="252"/>
      <c r="AT479" s="252"/>
      <c r="AU479" s="252"/>
      <c r="AV479" s="252"/>
      <c r="AW479" s="252"/>
      <c r="AX479" s="252"/>
    </row>
    <row r="480" spans="1:50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52"/>
      <c r="AC480" s="252"/>
      <c r="AD480" s="252"/>
      <c r="AE480" s="252"/>
      <c r="AF480" s="252"/>
      <c r="AG480" s="252"/>
      <c r="AH480" s="252"/>
      <c r="AI480" s="252"/>
      <c r="AJ480" s="252"/>
      <c r="AK480" s="252"/>
      <c r="AL480" s="252"/>
      <c r="AM480" s="252"/>
      <c r="AN480" s="252"/>
      <c r="AO480" s="252"/>
      <c r="AP480" s="252"/>
      <c r="AQ480" s="252"/>
      <c r="AR480" s="252"/>
      <c r="AS480" s="252"/>
      <c r="AT480" s="252"/>
      <c r="AU480" s="252"/>
      <c r="AV480" s="252"/>
      <c r="AW480" s="252"/>
      <c r="AX480" s="252"/>
    </row>
    <row r="481" spans="1:50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2"/>
      <c r="AG481" s="252"/>
      <c r="AH481" s="252"/>
      <c r="AI481" s="252"/>
      <c r="AJ481" s="252"/>
      <c r="AK481" s="252"/>
      <c r="AL481" s="252"/>
      <c r="AM481" s="252"/>
      <c r="AN481" s="252"/>
      <c r="AO481" s="252"/>
      <c r="AP481" s="252"/>
      <c r="AQ481" s="252"/>
      <c r="AR481" s="252"/>
      <c r="AS481" s="252"/>
      <c r="AT481" s="252"/>
      <c r="AU481" s="252"/>
      <c r="AV481" s="252"/>
      <c r="AW481" s="252"/>
      <c r="AX481" s="252"/>
    </row>
    <row r="482" spans="1:50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52"/>
      <c r="AC482" s="252"/>
      <c r="AD482" s="252"/>
      <c r="AE482" s="252"/>
      <c r="AF482" s="252"/>
      <c r="AG482" s="252"/>
      <c r="AH482" s="252"/>
      <c r="AI482" s="252"/>
      <c r="AJ482" s="252"/>
      <c r="AK482" s="252"/>
      <c r="AL482" s="252"/>
      <c r="AM482" s="252"/>
      <c r="AN482" s="252"/>
      <c r="AO482" s="252"/>
      <c r="AP482" s="252"/>
      <c r="AQ482" s="252"/>
      <c r="AR482" s="252"/>
      <c r="AS482" s="252"/>
      <c r="AT482" s="252"/>
      <c r="AU482" s="252"/>
      <c r="AV482" s="252"/>
      <c r="AW482" s="252"/>
      <c r="AX482" s="252"/>
    </row>
    <row r="483" spans="1:50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52"/>
      <c r="AC483" s="252"/>
      <c r="AD483" s="252"/>
      <c r="AE483" s="252"/>
      <c r="AF483" s="252"/>
      <c r="AG483" s="252"/>
      <c r="AH483" s="252"/>
      <c r="AI483" s="252"/>
      <c r="AJ483" s="252"/>
      <c r="AK483" s="252"/>
      <c r="AL483" s="252"/>
      <c r="AM483" s="252"/>
      <c r="AN483" s="252"/>
      <c r="AO483" s="252"/>
      <c r="AP483" s="252"/>
      <c r="AQ483" s="252"/>
      <c r="AR483" s="252"/>
      <c r="AS483" s="252"/>
      <c r="AT483" s="252"/>
      <c r="AU483" s="252"/>
      <c r="AV483" s="252"/>
      <c r="AW483" s="252"/>
      <c r="AX483" s="252"/>
    </row>
    <row r="484" spans="1:50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52"/>
      <c r="AC484" s="252"/>
      <c r="AD484" s="252"/>
      <c r="AE484" s="252"/>
      <c r="AF484" s="252"/>
      <c r="AG484" s="252"/>
      <c r="AH484" s="252"/>
      <c r="AI484" s="252"/>
      <c r="AJ484" s="252"/>
      <c r="AK484" s="252"/>
      <c r="AL484" s="252"/>
      <c r="AM484" s="252"/>
      <c r="AN484" s="252"/>
      <c r="AO484" s="252"/>
      <c r="AP484" s="252"/>
      <c r="AQ484" s="252"/>
      <c r="AR484" s="252"/>
      <c r="AS484" s="252"/>
      <c r="AT484" s="252"/>
      <c r="AU484" s="252"/>
      <c r="AV484" s="252"/>
      <c r="AW484" s="252"/>
      <c r="AX484" s="252"/>
    </row>
    <row r="485" spans="1:50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52"/>
      <c r="AC485" s="252"/>
      <c r="AD485" s="252"/>
      <c r="AE485" s="252"/>
      <c r="AF485" s="252"/>
      <c r="AG485" s="252"/>
      <c r="AH485" s="252"/>
      <c r="AI485" s="252"/>
      <c r="AJ485" s="252"/>
      <c r="AK485" s="252"/>
      <c r="AL485" s="252"/>
      <c r="AM485" s="252"/>
      <c r="AN485" s="252"/>
      <c r="AO485" s="252"/>
      <c r="AP485" s="252"/>
      <c r="AQ485" s="252"/>
      <c r="AR485" s="252"/>
      <c r="AS485" s="252"/>
      <c r="AT485" s="252"/>
      <c r="AU485" s="252"/>
      <c r="AV485" s="252"/>
      <c r="AW485" s="252"/>
      <c r="AX485" s="252"/>
    </row>
    <row r="486" spans="1:50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52"/>
      <c r="AC486" s="252"/>
      <c r="AD486" s="252"/>
      <c r="AE486" s="252"/>
      <c r="AF486" s="252"/>
      <c r="AG486" s="252"/>
      <c r="AH486" s="252"/>
      <c r="AI486" s="252"/>
      <c r="AJ486" s="252"/>
      <c r="AK486" s="252"/>
      <c r="AL486" s="252"/>
      <c r="AM486" s="252"/>
      <c r="AN486" s="252"/>
      <c r="AO486" s="252"/>
      <c r="AP486" s="252"/>
      <c r="AQ486" s="252"/>
      <c r="AR486" s="252"/>
      <c r="AS486" s="252"/>
      <c r="AT486" s="252"/>
      <c r="AU486" s="252"/>
      <c r="AV486" s="252"/>
      <c r="AW486" s="252"/>
      <c r="AX486" s="252"/>
    </row>
    <row r="487" spans="1:50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52"/>
      <c r="AC487" s="252"/>
      <c r="AD487" s="252"/>
      <c r="AE487" s="252"/>
      <c r="AF487" s="252"/>
      <c r="AG487" s="252"/>
      <c r="AH487" s="252"/>
      <c r="AI487" s="252"/>
      <c r="AJ487" s="252"/>
      <c r="AK487" s="252"/>
      <c r="AL487" s="252"/>
      <c r="AM487" s="252"/>
      <c r="AN487" s="252"/>
      <c r="AO487" s="252"/>
      <c r="AP487" s="252"/>
      <c r="AQ487" s="252"/>
      <c r="AR487" s="252"/>
      <c r="AS487" s="252"/>
      <c r="AT487" s="252"/>
      <c r="AU487" s="252"/>
      <c r="AV487" s="252"/>
      <c r="AW487" s="252"/>
      <c r="AX487" s="252"/>
    </row>
    <row r="488" spans="1:50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52"/>
      <c r="AC488" s="252"/>
      <c r="AD488" s="252"/>
      <c r="AE488" s="252"/>
      <c r="AF488" s="252"/>
      <c r="AG488" s="252"/>
      <c r="AH488" s="252"/>
      <c r="AI488" s="252"/>
      <c r="AJ488" s="252"/>
      <c r="AK488" s="252"/>
      <c r="AL488" s="252"/>
      <c r="AM488" s="252"/>
      <c r="AN488" s="252"/>
      <c r="AO488" s="252"/>
      <c r="AP488" s="252"/>
      <c r="AQ488" s="252"/>
      <c r="AR488" s="252"/>
      <c r="AS488" s="252"/>
      <c r="AT488" s="252"/>
      <c r="AU488" s="252"/>
      <c r="AV488" s="252"/>
      <c r="AW488" s="252"/>
      <c r="AX488" s="252"/>
    </row>
    <row r="489" spans="1:50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  <c r="AD489" s="252"/>
      <c r="AE489" s="252"/>
      <c r="AF489" s="252"/>
      <c r="AG489" s="252"/>
      <c r="AH489" s="252"/>
      <c r="AI489" s="252"/>
      <c r="AJ489" s="252"/>
      <c r="AK489" s="252"/>
      <c r="AL489" s="252"/>
      <c r="AM489" s="252"/>
      <c r="AN489" s="252"/>
      <c r="AO489" s="252"/>
      <c r="AP489" s="252"/>
      <c r="AQ489" s="252"/>
      <c r="AR489" s="252"/>
      <c r="AS489" s="252"/>
      <c r="AT489" s="252"/>
      <c r="AU489" s="252"/>
      <c r="AV489" s="252"/>
      <c r="AW489" s="252"/>
      <c r="AX489" s="252"/>
    </row>
    <row r="490" spans="1:50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2"/>
      <c r="AC490" s="252"/>
      <c r="AD490" s="252"/>
      <c r="AE490" s="252"/>
      <c r="AF490" s="252"/>
      <c r="AG490" s="252"/>
      <c r="AH490" s="252"/>
      <c r="AI490" s="252"/>
      <c r="AJ490" s="252"/>
      <c r="AK490" s="252"/>
      <c r="AL490" s="252"/>
      <c r="AM490" s="252"/>
      <c r="AN490" s="252"/>
      <c r="AO490" s="252"/>
      <c r="AP490" s="252"/>
      <c r="AQ490" s="252"/>
      <c r="AR490" s="252"/>
      <c r="AS490" s="252"/>
      <c r="AT490" s="252"/>
      <c r="AU490" s="252"/>
      <c r="AV490" s="252"/>
      <c r="AW490" s="252"/>
      <c r="AX490" s="252"/>
    </row>
    <row r="491" spans="1:50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52"/>
      <c r="AC491" s="252"/>
      <c r="AD491" s="252"/>
      <c r="AE491" s="252"/>
      <c r="AF491" s="252"/>
      <c r="AG491" s="252"/>
      <c r="AH491" s="252"/>
      <c r="AI491" s="252"/>
      <c r="AJ491" s="252"/>
      <c r="AK491" s="252"/>
      <c r="AL491" s="252"/>
      <c r="AM491" s="252"/>
      <c r="AN491" s="252"/>
      <c r="AO491" s="252"/>
      <c r="AP491" s="252"/>
      <c r="AQ491" s="252"/>
      <c r="AR491" s="252"/>
      <c r="AS491" s="252"/>
      <c r="AT491" s="252"/>
      <c r="AU491" s="252"/>
      <c r="AV491" s="252"/>
      <c r="AW491" s="252"/>
      <c r="AX491" s="252"/>
    </row>
    <row r="492" spans="1:50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52"/>
      <c r="AV492" s="252"/>
      <c r="AW492" s="252"/>
      <c r="AX492" s="252"/>
    </row>
    <row r="493" spans="1:50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52"/>
      <c r="AV493" s="252"/>
      <c r="AW493" s="252"/>
      <c r="AX493" s="252"/>
    </row>
    <row r="494" spans="1:50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52"/>
      <c r="AV494" s="252"/>
      <c r="AW494" s="252"/>
      <c r="AX494" s="252"/>
    </row>
    <row r="495" spans="1:50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52"/>
      <c r="AV495" s="252"/>
      <c r="AW495" s="252"/>
      <c r="AX495" s="252"/>
    </row>
    <row r="496" spans="1:50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  <c r="AH496" s="252"/>
      <c r="AI496" s="252"/>
      <c r="AJ496" s="252"/>
      <c r="AK496" s="252"/>
      <c r="AL496" s="252"/>
      <c r="AM496" s="252"/>
      <c r="AN496" s="252"/>
      <c r="AO496" s="252"/>
      <c r="AP496" s="252"/>
      <c r="AQ496" s="252"/>
      <c r="AR496" s="252"/>
      <c r="AS496" s="252"/>
      <c r="AT496" s="252"/>
      <c r="AU496" s="252"/>
      <c r="AV496" s="252"/>
      <c r="AW496" s="252"/>
      <c r="AX496" s="252"/>
    </row>
    <row r="497" spans="1:50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  <c r="AH497" s="252"/>
      <c r="AI497" s="252"/>
      <c r="AJ497" s="252"/>
      <c r="AK497" s="252"/>
      <c r="AL497" s="252"/>
      <c r="AM497" s="252"/>
      <c r="AN497" s="252"/>
      <c r="AO497" s="252"/>
      <c r="AP497" s="252"/>
      <c r="AQ497" s="252"/>
      <c r="AR497" s="252"/>
      <c r="AS497" s="252"/>
      <c r="AT497" s="252"/>
      <c r="AU497" s="252"/>
      <c r="AV497" s="252"/>
      <c r="AW497" s="252"/>
      <c r="AX497" s="252"/>
    </row>
    <row r="498" spans="1:50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52"/>
      <c r="AC498" s="252"/>
      <c r="AD498" s="252"/>
      <c r="AE498" s="252"/>
      <c r="AF498" s="252"/>
      <c r="AG498" s="252"/>
      <c r="AH498" s="252"/>
      <c r="AI498" s="252"/>
      <c r="AJ498" s="252"/>
      <c r="AK498" s="252"/>
      <c r="AL498" s="252"/>
      <c r="AM498" s="252"/>
      <c r="AN498" s="252"/>
      <c r="AO498" s="252"/>
      <c r="AP498" s="252"/>
      <c r="AQ498" s="252"/>
      <c r="AR498" s="252"/>
      <c r="AS498" s="252"/>
      <c r="AT498" s="252"/>
      <c r="AU498" s="252"/>
      <c r="AV498" s="252"/>
      <c r="AW498" s="252"/>
      <c r="AX498" s="252"/>
    </row>
    <row r="499" spans="1:50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52"/>
      <c r="AC499" s="252"/>
      <c r="AD499" s="252"/>
      <c r="AE499" s="252"/>
      <c r="AF499" s="252"/>
      <c r="AG499" s="252"/>
      <c r="AH499" s="252"/>
      <c r="AI499" s="252"/>
      <c r="AJ499" s="252"/>
      <c r="AK499" s="252"/>
      <c r="AL499" s="252"/>
      <c r="AM499" s="252"/>
      <c r="AN499" s="252"/>
      <c r="AO499" s="252"/>
      <c r="AP499" s="252"/>
      <c r="AQ499" s="252"/>
      <c r="AR499" s="252"/>
      <c r="AS499" s="252"/>
      <c r="AT499" s="252"/>
      <c r="AU499" s="252"/>
      <c r="AV499" s="252"/>
      <c r="AW499" s="252"/>
      <c r="AX499" s="252"/>
    </row>
    <row r="500" spans="1:50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52"/>
      <c r="AC500" s="252"/>
      <c r="AD500" s="252"/>
      <c r="AE500" s="252"/>
      <c r="AF500" s="252"/>
      <c r="AG500" s="252"/>
      <c r="AH500" s="252"/>
      <c r="AI500" s="252"/>
      <c r="AJ500" s="252"/>
      <c r="AK500" s="252"/>
      <c r="AL500" s="252"/>
      <c r="AM500" s="252"/>
      <c r="AN500" s="252"/>
      <c r="AO500" s="252"/>
      <c r="AP500" s="252"/>
      <c r="AQ500" s="252"/>
      <c r="AR500" s="252"/>
      <c r="AS500" s="252"/>
      <c r="AT500" s="252"/>
      <c r="AU500" s="252"/>
      <c r="AV500" s="252"/>
      <c r="AW500" s="252"/>
      <c r="AX500" s="252"/>
    </row>
    <row r="501" spans="1:50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52"/>
      <c r="AC501" s="252"/>
      <c r="AD501" s="252"/>
      <c r="AE501" s="252"/>
      <c r="AF501" s="252"/>
      <c r="AG501" s="252"/>
      <c r="AH501" s="252"/>
      <c r="AI501" s="252"/>
      <c r="AJ501" s="252"/>
      <c r="AK501" s="252"/>
      <c r="AL501" s="252"/>
      <c r="AM501" s="252"/>
      <c r="AN501" s="252"/>
      <c r="AO501" s="252"/>
      <c r="AP501" s="252"/>
      <c r="AQ501" s="252"/>
      <c r="AR501" s="252"/>
      <c r="AS501" s="252"/>
      <c r="AT501" s="252"/>
      <c r="AU501" s="252"/>
      <c r="AV501" s="252"/>
      <c r="AW501" s="252"/>
      <c r="AX501" s="252"/>
    </row>
    <row r="502" spans="1:50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2"/>
      <c r="AG502" s="252"/>
      <c r="AH502" s="252"/>
      <c r="AI502" s="252"/>
      <c r="AJ502" s="252"/>
      <c r="AK502" s="252"/>
      <c r="AL502" s="252"/>
      <c r="AM502" s="252"/>
      <c r="AN502" s="252"/>
      <c r="AO502" s="252"/>
      <c r="AP502" s="252"/>
      <c r="AQ502" s="252"/>
      <c r="AR502" s="252"/>
      <c r="AS502" s="252"/>
      <c r="AT502" s="252"/>
      <c r="AU502" s="252"/>
      <c r="AV502" s="252"/>
      <c r="AW502" s="252"/>
      <c r="AX502" s="252"/>
    </row>
    <row r="503" spans="1:50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52"/>
      <c r="AC503" s="252"/>
      <c r="AD503" s="252"/>
      <c r="AE503" s="252"/>
      <c r="AF503" s="252"/>
      <c r="AG503" s="252"/>
      <c r="AH503" s="252"/>
      <c r="AI503" s="252"/>
      <c r="AJ503" s="252"/>
      <c r="AK503" s="252"/>
      <c r="AL503" s="252"/>
      <c r="AM503" s="252"/>
      <c r="AN503" s="252"/>
      <c r="AO503" s="252"/>
      <c r="AP503" s="252"/>
      <c r="AQ503" s="252"/>
      <c r="AR503" s="252"/>
      <c r="AS503" s="252"/>
      <c r="AT503" s="252"/>
      <c r="AU503" s="252"/>
      <c r="AV503" s="252"/>
      <c r="AW503" s="252"/>
      <c r="AX503" s="252"/>
    </row>
    <row r="504" spans="1:50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52"/>
      <c r="AC504" s="252"/>
      <c r="AD504" s="252"/>
      <c r="AE504" s="252"/>
      <c r="AF504" s="252"/>
      <c r="AG504" s="252"/>
      <c r="AH504" s="252"/>
      <c r="AI504" s="252"/>
      <c r="AJ504" s="252"/>
      <c r="AK504" s="252"/>
      <c r="AL504" s="252"/>
      <c r="AM504" s="252"/>
      <c r="AN504" s="252"/>
      <c r="AO504" s="252"/>
      <c r="AP504" s="252"/>
      <c r="AQ504" s="252"/>
      <c r="AR504" s="252"/>
      <c r="AS504" s="252"/>
      <c r="AT504" s="252"/>
      <c r="AU504" s="252"/>
      <c r="AV504" s="252"/>
      <c r="AW504" s="252"/>
      <c r="AX504" s="252"/>
    </row>
    <row r="505" spans="1:50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2"/>
      <c r="AG505" s="252"/>
      <c r="AH505" s="252"/>
      <c r="AI505" s="252"/>
      <c r="AJ505" s="252"/>
      <c r="AK505" s="252"/>
      <c r="AL505" s="252"/>
      <c r="AM505" s="252"/>
      <c r="AN505" s="252"/>
      <c r="AO505" s="252"/>
      <c r="AP505" s="252"/>
      <c r="AQ505" s="252"/>
      <c r="AR505" s="252"/>
      <c r="AS505" s="252"/>
      <c r="AT505" s="252"/>
      <c r="AU505" s="252"/>
      <c r="AV505" s="252"/>
      <c r="AW505" s="252"/>
      <c r="AX505" s="252"/>
    </row>
    <row r="506" spans="1:50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52"/>
      <c r="AC506" s="252"/>
      <c r="AD506" s="252"/>
      <c r="AE506" s="252"/>
      <c r="AF506" s="252"/>
      <c r="AG506" s="252"/>
      <c r="AH506" s="252"/>
      <c r="AI506" s="252"/>
      <c r="AJ506" s="252"/>
      <c r="AK506" s="252"/>
      <c r="AL506" s="252"/>
      <c r="AM506" s="252"/>
      <c r="AN506" s="252"/>
      <c r="AO506" s="252"/>
      <c r="AP506" s="252"/>
      <c r="AQ506" s="252"/>
      <c r="AR506" s="252"/>
      <c r="AS506" s="252"/>
      <c r="AT506" s="252"/>
      <c r="AU506" s="252"/>
      <c r="AV506" s="252"/>
      <c r="AW506" s="252"/>
      <c r="AX506" s="252"/>
    </row>
    <row r="507" spans="1:50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52"/>
      <c r="AC507" s="252"/>
      <c r="AD507" s="252"/>
      <c r="AE507" s="252"/>
      <c r="AF507" s="252"/>
      <c r="AG507" s="252"/>
      <c r="AH507" s="252"/>
      <c r="AI507" s="252"/>
      <c r="AJ507" s="252"/>
      <c r="AK507" s="252"/>
      <c r="AL507" s="252"/>
      <c r="AM507" s="252"/>
      <c r="AN507" s="252"/>
      <c r="AO507" s="252"/>
      <c r="AP507" s="252"/>
      <c r="AQ507" s="252"/>
      <c r="AR507" s="252"/>
      <c r="AS507" s="252"/>
      <c r="AT507" s="252"/>
      <c r="AU507" s="252"/>
      <c r="AV507" s="252"/>
      <c r="AW507" s="252"/>
      <c r="AX507" s="252"/>
    </row>
    <row r="508" spans="1:50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  <c r="AH508" s="252"/>
      <c r="AI508" s="252"/>
      <c r="AJ508" s="252"/>
      <c r="AK508" s="252"/>
      <c r="AL508" s="252"/>
      <c r="AM508" s="252"/>
      <c r="AN508" s="252"/>
      <c r="AO508" s="252"/>
      <c r="AP508" s="252"/>
      <c r="AQ508" s="252"/>
      <c r="AR508" s="252"/>
      <c r="AS508" s="252"/>
      <c r="AT508" s="252"/>
      <c r="AU508" s="252"/>
      <c r="AV508" s="252"/>
      <c r="AW508" s="252"/>
      <c r="AX508" s="252"/>
    </row>
    <row r="509" spans="1:50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</row>
    <row r="510" spans="1:50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  <c r="AH510" s="252"/>
      <c r="AI510" s="252"/>
      <c r="AJ510" s="252"/>
      <c r="AK510" s="252"/>
      <c r="AL510" s="252"/>
      <c r="AM510" s="252"/>
      <c r="AN510" s="252"/>
      <c r="AO510" s="252"/>
      <c r="AP510" s="252"/>
      <c r="AQ510" s="252"/>
      <c r="AR510" s="252"/>
      <c r="AS510" s="252"/>
      <c r="AT510" s="252"/>
      <c r="AU510" s="252"/>
      <c r="AV510" s="252"/>
      <c r="AW510" s="252"/>
      <c r="AX510" s="252"/>
    </row>
    <row r="511" spans="1:50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  <c r="AH511" s="252"/>
      <c r="AI511" s="252"/>
      <c r="AJ511" s="252"/>
      <c r="AK511" s="252"/>
      <c r="AL511" s="252"/>
      <c r="AM511" s="252"/>
      <c r="AN511" s="252"/>
      <c r="AO511" s="252"/>
      <c r="AP511" s="252"/>
      <c r="AQ511" s="252"/>
      <c r="AR511" s="252"/>
      <c r="AS511" s="252"/>
      <c r="AT511" s="252"/>
      <c r="AU511" s="252"/>
      <c r="AV511" s="252"/>
      <c r="AW511" s="252"/>
      <c r="AX511" s="252"/>
    </row>
    <row r="512" spans="1:50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252"/>
      <c r="AI512" s="252"/>
      <c r="AJ512" s="252"/>
      <c r="AK512" s="252"/>
      <c r="AL512" s="252"/>
      <c r="AM512" s="252"/>
      <c r="AN512" s="252"/>
      <c r="AO512" s="252"/>
      <c r="AP512" s="252"/>
      <c r="AQ512" s="252"/>
      <c r="AR512" s="252"/>
      <c r="AS512" s="252"/>
      <c r="AT512" s="252"/>
      <c r="AU512" s="252"/>
      <c r="AV512" s="252"/>
      <c r="AW512" s="252"/>
      <c r="AX512" s="252"/>
    </row>
    <row r="513" spans="1:50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252"/>
      <c r="AI513" s="252"/>
      <c r="AJ513" s="252"/>
      <c r="AK513" s="252"/>
      <c r="AL513" s="252"/>
      <c r="AM513" s="252"/>
      <c r="AN513" s="252"/>
      <c r="AO513" s="252"/>
      <c r="AP513" s="252"/>
      <c r="AQ513" s="252"/>
      <c r="AR513" s="252"/>
      <c r="AS513" s="252"/>
      <c r="AT513" s="252"/>
      <c r="AU513" s="252"/>
      <c r="AV513" s="252"/>
      <c r="AW513" s="252"/>
      <c r="AX513" s="252"/>
    </row>
    <row r="514" spans="1:50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252"/>
      <c r="AI514" s="252"/>
      <c r="AJ514" s="252"/>
      <c r="AK514" s="252"/>
      <c r="AL514" s="252"/>
      <c r="AM514" s="252"/>
      <c r="AN514" s="252"/>
      <c r="AO514" s="252"/>
      <c r="AP514" s="252"/>
      <c r="AQ514" s="252"/>
      <c r="AR514" s="252"/>
      <c r="AS514" s="252"/>
      <c r="AT514" s="252"/>
      <c r="AU514" s="252"/>
      <c r="AV514" s="252"/>
      <c r="AW514" s="252"/>
      <c r="AX514" s="252"/>
    </row>
    <row r="515" spans="1:50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  <c r="AH515" s="252"/>
      <c r="AI515" s="252"/>
      <c r="AJ515" s="252"/>
      <c r="AK515" s="252"/>
      <c r="AL515" s="252"/>
      <c r="AM515" s="252"/>
      <c r="AN515" s="252"/>
      <c r="AO515" s="252"/>
      <c r="AP515" s="252"/>
      <c r="AQ515" s="252"/>
      <c r="AR515" s="252"/>
      <c r="AS515" s="252"/>
      <c r="AT515" s="252"/>
      <c r="AU515" s="252"/>
      <c r="AV515" s="252"/>
      <c r="AW515" s="252"/>
      <c r="AX515" s="252"/>
    </row>
    <row r="516" spans="1:50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  <c r="AH516" s="252"/>
      <c r="AI516" s="252"/>
      <c r="AJ516" s="252"/>
      <c r="AK516" s="252"/>
      <c r="AL516" s="252"/>
      <c r="AM516" s="252"/>
      <c r="AN516" s="252"/>
      <c r="AO516" s="252"/>
      <c r="AP516" s="252"/>
      <c r="AQ516" s="252"/>
      <c r="AR516" s="252"/>
      <c r="AS516" s="252"/>
      <c r="AT516" s="252"/>
      <c r="AU516" s="252"/>
      <c r="AV516" s="252"/>
      <c r="AW516" s="252"/>
      <c r="AX516" s="252"/>
    </row>
    <row r="517" spans="1:50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  <c r="AH517" s="252"/>
      <c r="AI517" s="252"/>
      <c r="AJ517" s="252"/>
      <c r="AK517" s="252"/>
      <c r="AL517" s="252"/>
      <c r="AM517" s="252"/>
      <c r="AN517" s="252"/>
      <c r="AO517" s="252"/>
      <c r="AP517" s="252"/>
      <c r="AQ517" s="252"/>
      <c r="AR517" s="252"/>
      <c r="AS517" s="252"/>
      <c r="AT517" s="252"/>
      <c r="AU517" s="252"/>
      <c r="AV517" s="252"/>
      <c r="AW517" s="252"/>
      <c r="AX517" s="252"/>
    </row>
    <row r="518" spans="1:50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  <c r="AH518" s="252"/>
      <c r="AI518" s="252"/>
      <c r="AJ518" s="252"/>
      <c r="AK518" s="252"/>
      <c r="AL518" s="252"/>
      <c r="AM518" s="252"/>
      <c r="AN518" s="252"/>
      <c r="AO518" s="252"/>
      <c r="AP518" s="252"/>
      <c r="AQ518" s="252"/>
      <c r="AR518" s="252"/>
      <c r="AS518" s="252"/>
      <c r="AT518" s="252"/>
      <c r="AU518" s="252"/>
      <c r="AV518" s="252"/>
      <c r="AW518" s="252"/>
      <c r="AX518" s="252"/>
    </row>
    <row r="519" spans="1:50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  <c r="AH519" s="252"/>
      <c r="AI519" s="252"/>
      <c r="AJ519" s="252"/>
      <c r="AK519" s="252"/>
      <c r="AL519" s="252"/>
      <c r="AM519" s="252"/>
      <c r="AN519" s="252"/>
      <c r="AO519" s="252"/>
      <c r="AP519" s="252"/>
      <c r="AQ519" s="252"/>
      <c r="AR519" s="252"/>
      <c r="AS519" s="252"/>
      <c r="AT519" s="252"/>
      <c r="AU519" s="252"/>
      <c r="AV519" s="252"/>
      <c r="AW519" s="252"/>
      <c r="AX519" s="252"/>
    </row>
    <row r="520" spans="1:50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  <c r="AH520" s="252"/>
      <c r="AI520" s="252"/>
      <c r="AJ520" s="252"/>
      <c r="AK520" s="252"/>
      <c r="AL520" s="252"/>
      <c r="AM520" s="252"/>
      <c r="AN520" s="252"/>
      <c r="AO520" s="252"/>
      <c r="AP520" s="252"/>
      <c r="AQ520" s="252"/>
      <c r="AR520" s="252"/>
      <c r="AS520" s="252"/>
      <c r="AT520" s="252"/>
      <c r="AU520" s="252"/>
      <c r="AV520" s="252"/>
      <c r="AW520" s="252"/>
      <c r="AX520" s="252"/>
    </row>
    <row r="521" spans="1:50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  <c r="AH521" s="252"/>
      <c r="AI521" s="252"/>
      <c r="AJ521" s="252"/>
      <c r="AK521" s="252"/>
      <c r="AL521" s="252"/>
      <c r="AM521" s="252"/>
      <c r="AN521" s="252"/>
      <c r="AO521" s="252"/>
      <c r="AP521" s="252"/>
      <c r="AQ521" s="252"/>
      <c r="AR521" s="252"/>
      <c r="AS521" s="252"/>
      <c r="AT521" s="252"/>
      <c r="AU521" s="252"/>
      <c r="AV521" s="252"/>
      <c r="AW521" s="252"/>
      <c r="AX521" s="252"/>
    </row>
    <row r="522" spans="1:50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  <c r="AH522" s="252"/>
      <c r="AI522" s="252"/>
      <c r="AJ522" s="252"/>
      <c r="AK522" s="252"/>
      <c r="AL522" s="252"/>
      <c r="AM522" s="252"/>
      <c r="AN522" s="252"/>
      <c r="AO522" s="252"/>
      <c r="AP522" s="252"/>
      <c r="AQ522" s="252"/>
      <c r="AR522" s="252"/>
      <c r="AS522" s="252"/>
      <c r="AT522" s="252"/>
      <c r="AU522" s="252"/>
      <c r="AV522" s="252"/>
      <c r="AW522" s="252"/>
      <c r="AX522" s="252"/>
    </row>
    <row r="523" spans="1:50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  <c r="AH523" s="252"/>
      <c r="AI523" s="252"/>
      <c r="AJ523" s="252"/>
      <c r="AK523" s="252"/>
      <c r="AL523" s="252"/>
      <c r="AM523" s="252"/>
      <c r="AN523" s="252"/>
      <c r="AO523" s="252"/>
      <c r="AP523" s="252"/>
      <c r="AQ523" s="252"/>
      <c r="AR523" s="252"/>
      <c r="AS523" s="252"/>
      <c r="AT523" s="252"/>
      <c r="AU523" s="252"/>
      <c r="AV523" s="252"/>
      <c r="AW523" s="252"/>
      <c r="AX523" s="252"/>
    </row>
    <row r="524" spans="1:50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  <c r="AH524" s="252"/>
      <c r="AI524" s="252"/>
      <c r="AJ524" s="252"/>
      <c r="AK524" s="252"/>
      <c r="AL524" s="252"/>
      <c r="AM524" s="252"/>
      <c r="AN524" s="252"/>
      <c r="AO524" s="252"/>
      <c r="AP524" s="252"/>
      <c r="AQ524" s="252"/>
      <c r="AR524" s="252"/>
      <c r="AS524" s="252"/>
      <c r="AT524" s="252"/>
      <c r="AU524" s="252"/>
      <c r="AV524" s="252"/>
      <c r="AW524" s="252"/>
      <c r="AX524" s="252"/>
    </row>
    <row r="525" spans="1:50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52"/>
      <c r="AC525" s="252"/>
      <c r="AD525" s="252"/>
      <c r="AE525" s="252"/>
      <c r="AF525" s="252"/>
      <c r="AG525" s="252"/>
      <c r="AH525" s="252"/>
      <c r="AI525" s="252"/>
      <c r="AJ525" s="252"/>
      <c r="AK525" s="252"/>
      <c r="AL525" s="252"/>
      <c r="AM525" s="252"/>
      <c r="AN525" s="252"/>
      <c r="AO525" s="252"/>
      <c r="AP525" s="252"/>
      <c r="AQ525" s="252"/>
      <c r="AR525" s="252"/>
      <c r="AS525" s="252"/>
      <c r="AT525" s="252"/>
      <c r="AU525" s="252"/>
      <c r="AV525" s="252"/>
      <c r="AW525" s="252"/>
      <c r="AX525" s="252"/>
    </row>
    <row r="526" spans="1:50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252"/>
      <c r="AH526" s="252"/>
      <c r="AI526" s="252"/>
      <c r="AJ526" s="252"/>
      <c r="AK526" s="252"/>
      <c r="AL526" s="252"/>
      <c r="AM526" s="252"/>
      <c r="AN526" s="252"/>
      <c r="AO526" s="252"/>
      <c r="AP526" s="252"/>
      <c r="AQ526" s="252"/>
      <c r="AR526" s="252"/>
      <c r="AS526" s="252"/>
      <c r="AT526" s="252"/>
      <c r="AU526" s="252"/>
      <c r="AV526" s="252"/>
      <c r="AW526" s="252"/>
      <c r="AX526" s="252"/>
    </row>
    <row r="527" spans="1:50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252"/>
      <c r="AH527" s="252"/>
      <c r="AI527" s="252"/>
      <c r="AJ527" s="252"/>
      <c r="AK527" s="252"/>
      <c r="AL527" s="252"/>
      <c r="AM527" s="252"/>
      <c r="AN527" s="252"/>
      <c r="AO527" s="252"/>
      <c r="AP527" s="252"/>
      <c r="AQ527" s="252"/>
      <c r="AR527" s="252"/>
      <c r="AS527" s="252"/>
      <c r="AT527" s="252"/>
      <c r="AU527" s="252"/>
      <c r="AV527" s="252"/>
      <c r="AW527" s="252"/>
      <c r="AX527" s="252"/>
    </row>
    <row r="528" spans="1:50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52"/>
      <c r="AC528" s="252"/>
      <c r="AD528" s="252"/>
      <c r="AE528" s="252"/>
      <c r="AF528" s="252"/>
      <c r="AG528" s="252"/>
      <c r="AH528" s="252"/>
      <c r="AI528" s="252"/>
      <c r="AJ528" s="252"/>
      <c r="AK528" s="252"/>
      <c r="AL528" s="252"/>
      <c r="AM528" s="252"/>
      <c r="AN528" s="252"/>
      <c r="AO528" s="252"/>
      <c r="AP528" s="252"/>
      <c r="AQ528" s="252"/>
      <c r="AR528" s="252"/>
      <c r="AS528" s="252"/>
      <c r="AT528" s="252"/>
      <c r="AU528" s="252"/>
      <c r="AV528" s="252"/>
      <c r="AW528" s="252"/>
      <c r="AX528" s="252"/>
    </row>
    <row r="529" spans="1:50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52"/>
      <c r="AC529" s="252"/>
      <c r="AD529" s="252"/>
      <c r="AE529" s="252"/>
      <c r="AF529" s="252"/>
      <c r="AG529" s="252"/>
      <c r="AH529" s="252"/>
      <c r="AI529" s="252"/>
      <c r="AJ529" s="252"/>
      <c r="AK529" s="252"/>
      <c r="AL529" s="252"/>
      <c r="AM529" s="252"/>
      <c r="AN529" s="252"/>
      <c r="AO529" s="252"/>
      <c r="AP529" s="252"/>
      <c r="AQ529" s="252"/>
      <c r="AR529" s="252"/>
      <c r="AS529" s="252"/>
      <c r="AT529" s="252"/>
      <c r="AU529" s="252"/>
      <c r="AV529" s="252"/>
      <c r="AW529" s="252"/>
      <c r="AX529" s="252"/>
    </row>
    <row r="530" spans="1:50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52"/>
      <c r="AC530" s="252"/>
      <c r="AD530" s="252"/>
      <c r="AE530" s="252"/>
      <c r="AF530" s="252"/>
      <c r="AG530" s="252"/>
      <c r="AH530" s="252"/>
      <c r="AI530" s="252"/>
      <c r="AJ530" s="252"/>
      <c r="AK530" s="252"/>
      <c r="AL530" s="252"/>
      <c r="AM530" s="252"/>
      <c r="AN530" s="252"/>
      <c r="AO530" s="252"/>
      <c r="AP530" s="252"/>
      <c r="AQ530" s="252"/>
      <c r="AR530" s="252"/>
      <c r="AS530" s="252"/>
      <c r="AT530" s="252"/>
      <c r="AU530" s="252"/>
      <c r="AV530" s="252"/>
      <c r="AW530" s="252"/>
      <c r="AX530" s="252"/>
    </row>
    <row r="531" spans="1:50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52"/>
      <c r="AC531" s="252"/>
      <c r="AD531" s="252"/>
      <c r="AE531" s="252"/>
      <c r="AF531" s="252"/>
      <c r="AG531" s="252"/>
      <c r="AH531" s="252"/>
      <c r="AI531" s="252"/>
      <c r="AJ531" s="252"/>
      <c r="AK531" s="252"/>
      <c r="AL531" s="252"/>
      <c r="AM531" s="252"/>
      <c r="AN531" s="252"/>
      <c r="AO531" s="252"/>
      <c r="AP531" s="252"/>
      <c r="AQ531" s="252"/>
      <c r="AR531" s="252"/>
      <c r="AS531" s="252"/>
      <c r="AT531" s="252"/>
      <c r="AU531" s="252"/>
      <c r="AV531" s="252"/>
      <c r="AW531" s="252"/>
      <c r="AX531" s="252"/>
    </row>
    <row r="532" spans="1:50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  <c r="AG532" s="252"/>
      <c r="AH532" s="252"/>
      <c r="AI532" s="252"/>
      <c r="AJ532" s="252"/>
      <c r="AK532" s="252"/>
      <c r="AL532" s="252"/>
      <c r="AM532" s="252"/>
      <c r="AN532" s="252"/>
      <c r="AO532" s="252"/>
      <c r="AP532" s="252"/>
      <c r="AQ532" s="252"/>
      <c r="AR532" s="252"/>
      <c r="AS532" s="252"/>
      <c r="AT532" s="252"/>
      <c r="AU532" s="252"/>
      <c r="AV532" s="252"/>
      <c r="AW532" s="252"/>
      <c r="AX532" s="252"/>
    </row>
    <row r="533" spans="1:50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  <c r="AG533" s="252"/>
      <c r="AH533" s="252"/>
      <c r="AI533" s="252"/>
      <c r="AJ533" s="252"/>
      <c r="AK533" s="252"/>
      <c r="AL533" s="252"/>
      <c r="AM533" s="252"/>
      <c r="AN533" s="252"/>
      <c r="AO533" s="252"/>
      <c r="AP533" s="252"/>
      <c r="AQ533" s="252"/>
      <c r="AR533" s="252"/>
      <c r="AS533" s="252"/>
      <c r="AT533" s="252"/>
      <c r="AU533" s="252"/>
      <c r="AV533" s="252"/>
      <c r="AW533" s="252"/>
      <c r="AX533" s="252"/>
    </row>
    <row r="534" spans="1:50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52"/>
      <c r="AC534" s="252"/>
      <c r="AD534" s="252"/>
      <c r="AE534" s="252"/>
      <c r="AF534" s="252"/>
      <c r="AG534" s="252"/>
      <c r="AH534" s="252"/>
      <c r="AI534" s="252"/>
      <c r="AJ534" s="252"/>
      <c r="AK534" s="252"/>
      <c r="AL534" s="252"/>
      <c r="AM534" s="252"/>
      <c r="AN534" s="252"/>
      <c r="AO534" s="252"/>
      <c r="AP534" s="252"/>
      <c r="AQ534" s="252"/>
      <c r="AR534" s="252"/>
      <c r="AS534" s="252"/>
      <c r="AT534" s="252"/>
      <c r="AU534" s="252"/>
      <c r="AV534" s="252"/>
      <c r="AW534" s="252"/>
      <c r="AX534" s="252"/>
    </row>
    <row r="535" spans="1:50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  <c r="AG535" s="252"/>
      <c r="AH535" s="252"/>
      <c r="AI535" s="252"/>
      <c r="AJ535" s="252"/>
      <c r="AK535" s="252"/>
      <c r="AL535" s="252"/>
      <c r="AM535" s="252"/>
      <c r="AN535" s="252"/>
      <c r="AO535" s="252"/>
      <c r="AP535" s="252"/>
      <c r="AQ535" s="252"/>
      <c r="AR535" s="252"/>
      <c r="AS535" s="252"/>
      <c r="AT535" s="252"/>
      <c r="AU535" s="252"/>
      <c r="AV535" s="252"/>
      <c r="AW535" s="252"/>
      <c r="AX535" s="252"/>
    </row>
    <row r="536" spans="1:50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52"/>
      <c r="AC536" s="252"/>
      <c r="AD536" s="252"/>
      <c r="AE536" s="252"/>
      <c r="AF536" s="252"/>
      <c r="AG536" s="252"/>
      <c r="AH536" s="252"/>
      <c r="AI536" s="252"/>
      <c r="AJ536" s="252"/>
      <c r="AK536" s="252"/>
      <c r="AL536" s="252"/>
      <c r="AM536" s="252"/>
      <c r="AN536" s="252"/>
      <c r="AO536" s="252"/>
      <c r="AP536" s="252"/>
      <c r="AQ536" s="252"/>
      <c r="AR536" s="252"/>
      <c r="AS536" s="252"/>
      <c r="AT536" s="252"/>
      <c r="AU536" s="252"/>
      <c r="AV536" s="252"/>
      <c r="AW536" s="252"/>
      <c r="AX536" s="252"/>
    </row>
    <row r="537" spans="1:50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  <c r="AG537" s="252"/>
      <c r="AH537" s="252"/>
      <c r="AI537" s="252"/>
      <c r="AJ537" s="252"/>
      <c r="AK537" s="252"/>
      <c r="AL537" s="252"/>
      <c r="AM537" s="252"/>
      <c r="AN537" s="252"/>
      <c r="AO537" s="252"/>
      <c r="AP537" s="252"/>
      <c r="AQ537" s="252"/>
      <c r="AR537" s="252"/>
      <c r="AS537" s="252"/>
      <c r="AT537" s="252"/>
      <c r="AU537" s="252"/>
      <c r="AV537" s="252"/>
      <c r="AW537" s="252"/>
      <c r="AX537" s="252"/>
    </row>
    <row r="538" spans="1:50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52"/>
      <c r="AC538" s="252"/>
      <c r="AD538" s="252"/>
      <c r="AE538" s="252"/>
      <c r="AF538" s="252"/>
      <c r="AG538" s="252"/>
      <c r="AH538" s="252"/>
      <c r="AI538" s="252"/>
      <c r="AJ538" s="252"/>
      <c r="AK538" s="252"/>
      <c r="AL538" s="252"/>
      <c r="AM538" s="252"/>
      <c r="AN538" s="252"/>
      <c r="AO538" s="252"/>
      <c r="AP538" s="252"/>
      <c r="AQ538" s="252"/>
      <c r="AR538" s="252"/>
      <c r="AS538" s="252"/>
      <c r="AT538" s="252"/>
      <c r="AU538" s="252"/>
      <c r="AV538" s="252"/>
      <c r="AW538" s="252"/>
      <c r="AX538" s="252"/>
    </row>
    <row r="539" spans="1:50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52"/>
      <c r="AC539" s="252"/>
      <c r="AD539" s="252"/>
      <c r="AE539" s="252"/>
      <c r="AF539" s="252"/>
      <c r="AG539" s="252"/>
      <c r="AH539" s="252"/>
      <c r="AI539" s="252"/>
      <c r="AJ539" s="252"/>
      <c r="AK539" s="252"/>
      <c r="AL539" s="252"/>
      <c r="AM539" s="252"/>
      <c r="AN539" s="252"/>
      <c r="AO539" s="252"/>
      <c r="AP539" s="252"/>
      <c r="AQ539" s="252"/>
      <c r="AR539" s="252"/>
      <c r="AS539" s="252"/>
      <c r="AT539" s="252"/>
      <c r="AU539" s="252"/>
      <c r="AV539" s="252"/>
      <c r="AW539" s="252"/>
      <c r="AX539" s="252"/>
    </row>
    <row r="540" spans="1:50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52"/>
      <c r="AC540" s="252"/>
      <c r="AD540" s="252"/>
      <c r="AE540" s="252"/>
      <c r="AF540" s="252"/>
      <c r="AG540" s="252"/>
      <c r="AH540" s="252"/>
      <c r="AI540" s="252"/>
      <c r="AJ540" s="252"/>
      <c r="AK540" s="252"/>
      <c r="AL540" s="252"/>
      <c r="AM540" s="252"/>
      <c r="AN540" s="252"/>
      <c r="AO540" s="252"/>
      <c r="AP540" s="252"/>
      <c r="AQ540" s="252"/>
      <c r="AR540" s="252"/>
      <c r="AS540" s="252"/>
      <c r="AT540" s="252"/>
      <c r="AU540" s="252"/>
      <c r="AV540" s="252"/>
      <c r="AW540" s="252"/>
      <c r="AX540" s="252"/>
    </row>
    <row r="541" spans="1:50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52"/>
      <c r="AC541" s="252"/>
      <c r="AD541" s="252"/>
      <c r="AE541" s="252"/>
      <c r="AF541" s="252"/>
      <c r="AG541" s="252"/>
      <c r="AH541" s="252"/>
      <c r="AI541" s="252"/>
      <c r="AJ541" s="252"/>
      <c r="AK541" s="252"/>
      <c r="AL541" s="252"/>
      <c r="AM541" s="252"/>
      <c r="AN541" s="252"/>
      <c r="AO541" s="252"/>
      <c r="AP541" s="252"/>
      <c r="AQ541" s="252"/>
      <c r="AR541" s="252"/>
      <c r="AS541" s="252"/>
      <c r="AT541" s="252"/>
      <c r="AU541" s="252"/>
      <c r="AV541" s="252"/>
      <c r="AW541" s="252"/>
      <c r="AX541" s="252"/>
    </row>
    <row r="542" spans="1:50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52"/>
      <c r="AC542" s="252"/>
      <c r="AD542" s="252"/>
      <c r="AE542" s="252"/>
      <c r="AF542" s="252"/>
      <c r="AG542" s="252"/>
      <c r="AH542" s="252"/>
      <c r="AI542" s="252"/>
      <c r="AJ542" s="252"/>
      <c r="AK542" s="252"/>
      <c r="AL542" s="252"/>
      <c r="AM542" s="252"/>
      <c r="AN542" s="252"/>
      <c r="AO542" s="252"/>
      <c r="AP542" s="252"/>
      <c r="AQ542" s="252"/>
      <c r="AR542" s="252"/>
      <c r="AS542" s="252"/>
      <c r="AT542" s="252"/>
      <c r="AU542" s="252"/>
      <c r="AV542" s="252"/>
      <c r="AW542" s="252"/>
      <c r="AX542" s="252"/>
    </row>
    <row r="543" spans="1:50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52"/>
      <c r="AC543" s="252"/>
      <c r="AD543" s="252"/>
      <c r="AE543" s="252"/>
      <c r="AF543" s="252"/>
      <c r="AG543" s="252"/>
      <c r="AH543" s="252"/>
      <c r="AI543" s="252"/>
      <c r="AJ543" s="252"/>
      <c r="AK543" s="252"/>
      <c r="AL543" s="252"/>
      <c r="AM543" s="252"/>
      <c r="AN543" s="252"/>
      <c r="AO543" s="252"/>
      <c r="AP543" s="252"/>
      <c r="AQ543" s="252"/>
      <c r="AR543" s="252"/>
      <c r="AS543" s="252"/>
      <c r="AT543" s="252"/>
      <c r="AU543" s="252"/>
      <c r="AV543" s="252"/>
      <c r="AW543" s="252"/>
      <c r="AX543" s="252"/>
    </row>
    <row r="544" spans="1:50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52"/>
      <c r="AC544" s="252"/>
      <c r="AD544" s="252"/>
      <c r="AE544" s="252"/>
      <c r="AF544" s="252"/>
      <c r="AG544" s="252"/>
      <c r="AH544" s="252"/>
      <c r="AI544" s="252"/>
      <c r="AJ544" s="252"/>
      <c r="AK544" s="252"/>
      <c r="AL544" s="252"/>
      <c r="AM544" s="252"/>
      <c r="AN544" s="252"/>
      <c r="AO544" s="252"/>
      <c r="AP544" s="252"/>
      <c r="AQ544" s="252"/>
      <c r="AR544" s="252"/>
      <c r="AS544" s="252"/>
      <c r="AT544" s="252"/>
      <c r="AU544" s="252"/>
      <c r="AV544" s="252"/>
      <c r="AW544" s="252"/>
      <c r="AX544" s="252"/>
    </row>
    <row r="545" spans="1:50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52"/>
      <c r="AC545" s="252"/>
      <c r="AD545" s="252"/>
      <c r="AE545" s="252"/>
      <c r="AF545" s="252"/>
      <c r="AG545" s="252"/>
      <c r="AH545" s="252"/>
      <c r="AI545" s="252"/>
      <c r="AJ545" s="252"/>
      <c r="AK545" s="252"/>
      <c r="AL545" s="252"/>
      <c r="AM545" s="252"/>
      <c r="AN545" s="252"/>
      <c r="AO545" s="252"/>
      <c r="AP545" s="252"/>
      <c r="AQ545" s="252"/>
      <c r="AR545" s="252"/>
      <c r="AS545" s="252"/>
      <c r="AT545" s="252"/>
      <c r="AU545" s="252"/>
      <c r="AV545" s="252"/>
      <c r="AW545" s="252"/>
      <c r="AX545" s="252"/>
    </row>
    <row r="546" spans="1:50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52"/>
      <c r="AC546" s="252"/>
      <c r="AD546" s="252"/>
      <c r="AE546" s="252"/>
      <c r="AF546" s="252"/>
      <c r="AG546" s="252"/>
      <c r="AH546" s="252"/>
      <c r="AI546" s="252"/>
      <c r="AJ546" s="252"/>
      <c r="AK546" s="252"/>
      <c r="AL546" s="252"/>
      <c r="AM546" s="252"/>
      <c r="AN546" s="252"/>
      <c r="AO546" s="252"/>
      <c r="AP546" s="252"/>
      <c r="AQ546" s="252"/>
      <c r="AR546" s="252"/>
      <c r="AS546" s="252"/>
      <c r="AT546" s="252"/>
      <c r="AU546" s="252"/>
      <c r="AV546" s="252"/>
      <c r="AW546" s="252"/>
      <c r="AX546" s="252"/>
    </row>
    <row r="547" spans="1:50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  <c r="AH547" s="252"/>
      <c r="AI547" s="252"/>
      <c r="AJ547" s="252"/>
      <c r="AK547" s="252"/>
      <c r="AL547" s="252"/>
      <c r="AM547" s="252"/>
      <c r="AN547" s="252"/>
      <c r="AO547" s="252"/>
      <c r="AP547" s="252"/>
      <c r="AQ547" s="252"/>
      <c r="AR547" s="252"/>
      <c r="AS547" s="252"/>
      <c r="AT547" s="252"/>
      <c r="AU547" s="252"/>
      <c r="AV547" s="252"/>
      <c r="AW547" s="252"/>
      <c r="AX547" s="252"/>
    </row>
    <row r="548" spans="1:50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</row>
    <row r="549" spans="1:50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  <c r="AH549" s="252"/>
      <c r="AI549" s="252"/>
      <c r="AJ549" s="252"/>
      <c r="AK549" s="252"/>
      <c r="AL549" s="252"/>
      <c r="AM549" s="252"/>
      <c r="AN549" s="252"/>
      <c r="AO549" s="252"/>
      <c r="AP549" s="252"/>
      <c r="AQ549" s="252"/>
      <c r="AR549" s="252"/>
      <c r="AS549" s="252"/>
      <c r="AT549" s="252"/>
      <c r="AU549" s="252"/>
      <c r="AV549" s="252"/>
      <c r="AW549" s="252"/>
      <c r="AX549" s="252"/>
    </row>
    <row r="550" spans="1:50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  <c r="AH550" s="252"/>
      <c r="AI550" s="252"/>
      <c r="AJ550" s="252"/>
      <c r="AK550" s="252"/>
      <c r="AL550" s="252"/>
      <c r="AM550" s="252"/>
      <c r="AN550" s="252"/>
      <c r="AO550" s="252"/>
      <c r="AP550" s="252"/>
      <c r="AQ550" s="252"/>
      <c r="AR550" s="252"/>
      <c r="AS550" s="252"/>
      <c r="AT550" s="252"/>
      <c r="AU550" s="252"/>
      <c r="AV550" s="252"/>
      <c r="AW550" s="252"/>
      <c r="AX550" s="252"/>
    </row>
    <row r="551" spans="1:50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  <c r="AH551" s="252"/>
      <c r="AI551" s="252"/>
      <c r="AJ551" s="252"/>
      <c r="AK551" s="252"/>
      <c r="AL551" s="252"/>
      <c r="AM551" s="252"/>
      <c r="AN551" s="252"/>
      <c r="AO551" s="252"/>
      <c r="AP551" s="252"/>
      <c r="AQ551" s="252"/>
      <c r="AR551" s="252"/>
      <c r="AS551" s="252"/>
      <c r="AT551" s="252"/>
      <c r="AU551" s="252"/>
      <c r="AV551" s="252"/>
      <c r="AW551" s="252"/>
      <c r="AX551" s="252"/>
    </row>
    <row r="552" spans="1:50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  <c r="AH552" s="252"/>
      <c r="AI552" s="252"/>
      <c r="AJ552" s="252"/>
      <c r="AK552" s="252"/>
      <c r="AL552" s="252"/>
      <c r="AM552" s="252"/>
      <c r="AN552" s="252"/>
      <c r="AO552" s="252"/>
      <c r="AP552" s="252"/>
      <c r="AQ552" s="252"/>
      <c r="AR552" s="252"/>
      <c r="AS552" s="252"/>
      <c r="AT552" s="252"/>
      <c r="AU552" s="252"/>
      <c r="AV552" s="252"/>
      <c r="AW552" s="252"/>
      <c r="AX552" s="252"/>
    </row>
    <row r="553" spans="1:50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  <c r="AH553" s="252"/>
      <c r="AI553" s="252"/>
      <c r="AJ553" s="252"/>
      <c r="AK553" s="252"/>
      <c r="AL553" s="252"/>
      <c r="AM553" s="252"/>
      <c r="AN553" s="252"/>
      <c r="AO553" s="252"/>
      <c r="AP553" s="252"/>
      <c r="AQ553" s="252"/>
      <c r="AR553" s="252"/>
      <c r="AS553" s="252"/>
      <c r="AT553" s="252"/>
      <c r="AU553" s="252"/>
      <c r="AV553" s="252"/>
      <c r="AW553" s="252"/>
      <c r="AX553" s="252"/>
    </row>
    <row r="554" spans="1:50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  <c r="AH554" s="252"/>
      <c r="AI554" s="252"/>
      <c r="AJ554" s="252"/>
      <c r="AK554" s="252"/>
      <c r="AL554" s="252"/>
      <c r="AM554" s="252"/>
      <c r="AN554" s="252"/>
      <c r="AO554" s="252"/>
      <c r="AP554" s="252"/>
      <c r="AQ554" s="252"/>
      <c r="AR554" s="252"/>
      <c r="AS554" s="252"/>
      <c r="AT554" s="252"/>
      <c r="AU554" s="252"/>
      <c r="AV554" s="252"/>
      <c r="AW554" s="252"/>
      <c r="AX554" s="252"/>
    </row>
    <row r="555" spans="1:50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</row>
    <row r="556" spans="1:50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</row>
    <row r="557" spans="1:50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</row>
    <row r="558" spans="1:50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  <c r="AH558" s="252"/>
      <c r="AI558" s="252"/>
      <c r="AJ558" s="252"/>
      <c r="AK558" s="252"/>
      <c r="AL558" s="252"/>
      <c r="AM558" s="252"/>
      <c r="AN558" s="252"/>
      <c r="AO558" s="252"/>
      <c r="AP558" s="252"/>
      <c r="AQ558" s="252"/>
      <c r="AR558" s="252"/>
      <c r="AS558" s="252"/>
      <c r="AT558" s="252"/>
      <c r="AU558" s="252"/>
      <c r="AV558" s="252"/>
      <c r="AW558" s="252"/>
      <c r="AX558" s="252"/>
    </row>
    <row r="559" spans="1:50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  <c r="AH559" s="252"/>
      <c r="AI559" s="252"/>
      <c r="AJ559" s="252"/>
      <c r="AK559" s="252"/>
      <c r="AL559" s="252"/>
      <c r="AM559" s="252"/>
      <c r="AN559" s="252"/>
      <c r="AO559" s="252"/>
      <c r="AP559" s="252"/>
      <c r="AQ559" s="252"/>
      <c r="AR559" s="252"/>
      <c r="AS559" s="252"/>
      <c r="AT559" s="252"/>
      <c r="AU559" s="252"/>
      <c r="AV559" s="252"/>
      <c r="AW559" s="252"/>
      <c r="AX559" s="252"/>
    </row>
    <row r="560" spans="1:50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  <c r="AH560" s="252"/>
      <c r="AI560" s="252"/>
      <c r="AJ560" s="252"/>
      <c r="AK560" s="252"/>
      <c r="AL560" s="252"/>
      <c r="AM560" s="252"/>
      <c r="AN560" s="252"/>
      <c r="AO560" s="252"/>
      <c r="AP560" s="252"/>
      <c r="AQ560" s="252"/>
      <c r="AR560" s="252"/>
      <c r="AS560" s="252"/>
      <c r="AT560" s="252"/>
      <c r="AU560" s="252"/>
      <c r="AV560" s="252"/>
      <c r="AW560" s="252"/>
      <c r="AX560" s="252"/>
    </row>
    <row r="561" spans="1:50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  <c r="AH561" s="252"/>
      <c r="AI561" s="252"/>
      <c r="AJ561" s="252"/>
      <c r="AK561" s="252"/>
      <c r="AL561" s="252"/>
      <c r="AM561" s="252"/>
      <c r="AN561" s="252"/>
      <c r="AO561" s="252"/>
      <c r="AP561" s="252"/>
      <c r="AQ561" s="252"/>
      <c r="AR561" s="252"/>
      <c r="AS561" s="252"/>
      <c r="AT561" s="252"/>
      <c r="AU561" s="252"/>
      <c r="AV561" s="252"/>
      <c r="AW561" s="252"/>
      <c r="AX561" s="252"/>
    </row>
    <row r="562" spans="1:50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  <c r="AH562" s="252"/>
      <c r="AI562" s="252"/>
      <c r="AJ562" s="252"/>
      <c r="AK562" s="252"/>
      <c r="AL562" s="252"/>
      <c r="AM562" s="252"/>
      <c r="AN562" s="252"/>
      <c r="AO562" s="252"/>
      <c r="AP562" s="252"/>
      <c r="AQ562" s="252"/>
      <c r="AR562" s="252"/>
      <c r="AS562" s="252"/>
      <c r="AT562" s="252"/>
      <c r="AU562" s="252"/>
      <c r="AV562" s="252"/>
      <c r="AW562" s="252"/>
      <c r="AX562" s="252"/>
    </row>
    <row r="563" spans="1:50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  <c r="AH563" s="252"/>
      <c r="AI563" s="252"/>
      <c r="AJ563" s="252"/>
      <c r="AK563" s="252"/>
      <c r="AL563" s="252"/>
      <c r="AM563" s="252"/>
      <c r="AN563" s="252"/>
      <c r="AO563" s="252"/>
      <c r="AP563" s="252"/>
      <c r="AQ563" s="252"/>
      <c r="AR563" s="252"/>
      <c r="AS563" s="252"/>
      <c r="AT563" s="252"/>
      <c r="AU563" s="252"/>
      <c r="AV563" s="252"/>
      <c r="AW563" s="252"/>
      <c r="AX563" s="252"/>
    </row>
    <row r="564" spans="1:50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  <c r="AH564" s="252"/>
      <c r="AI564" s="252"/>
      <c r="AJ564" s="252"/>
      <c r="AK564" s="252"/>
      <c r="AL564" s="252"/>
      <c r="AM564" s="252"/>
      <c r="AN564" s="252"/>
      <c r="AO564" s="252"/>
      <c r="AP564" s="252"/>
      <c r="AQ564" s="252"/>
      <c r="AR564" s="252"/>
      <c r="AS564" s="252"/>
      <c r="AT564" s="252"/>
      <c r="AU564" s="252"/>
      <c r="AV564" s="252"/>
      <c r="AW564" s="252"/>
      <c r="AX564" s="252"/>
    </row>
    <row r="565" spans="1:50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  <c r="AH565" s="252"/>
      <c r="AI565" s="252"/>
      <c r="AJ565" s="252"/>
      <c r="AK565" s="252"/>
      <c r="AL565" s="252"/>
      <c r="AM565" s="252"/>
      <c r="AN565" s="252"/>
      <c r="AO565" s="252"/>
      <c r="AP565" s="252"/>
      <c r="AQ565" s="252"/>
      <c r="AR565" s="252"/>
      <c r="AS565" s="252"/>
      <c r="AT565" s="252"/>
      <c r="AU565" s="252"/>
      <c r="AV565" s="252"/>
      <c r="AW565" s="252"/>
      <c r="AX565" s="252"/>
    </row>
    <row r="566" spans="1:50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  <c r="AH566" s="252"/>
      <c r="AI566" s="252"/>
      <c r="AJ566" s="252"/>
      <c r="AK566" s="252"/>
      <c r="AL566" s="252"/>
      <c r="AM566" s="252"/>
      <c r="AN566" s="252"/>
      <c r="AO566" s="252"/>
      <c r="AP566" s="252"/>
      <c r="AQ566" s="252"/>
      <c r="AR566" s="252"/>
      <c r="AS566" s="252"/>
      <c r="AT566" s="252"/>
      <c r="AU566" s="252"/>
      <c r="AV566" s="252"/>
      <c r="AW566" s="252"/>
      <c r="AX566" s="252"/>
    </row>
    <row r="567" spans="1:50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  <c r="AH567" s="252"/>
      <c r="AI567" s="252"/>
      <c r="AJ567" s="252"/>
      <c r="AK567" s="252"/>
      <c r="AL567" s="252"/>
      <c r="AM567" s="252"/>
      <c r="AN567" s="252"/>
      <c r="AO567" s="252"/>
      <c r="AP567" s="252"/>
      <c r="AQ567" s="252"/>
      <c r="AR567" s="252"/>
      <c r="AS567" s="252"/>
      <c r="AT567" s="252"/>
      <c r="AU567" s="252"/>
      <c r="AV567" s="252"/>
      <c r="AW567" s="252"/>
      <c r="AX567" s="252"/>
    </row>
    <row r="568" spans="1:50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  <c r="AH568" s="252"/>
      <c r="AI568" s="252"/>
      <c r="AJ568" s="252"/>
      <c r="AK568" s="252"/>
      <c r="AL568" s="252"/>
      <c r="AM568" s="252"/>
      <c r="AN568" s="252"/>
      <c r="AO568" s="252"/>
      <c r="AP568" s="252"/>
      <c r="AQ568" s="252"/>
      <c r="AR568" s="252"/>
      <c r="AS568" s="252"/>
      <c r="AT568" s="252"/>
      <c r="AU568" s="252"/>
      <c r="AV568" s="252"/>
      <c r="AW568" s="252"/>
      <c r="AX568" s="252"/>
    </row>
    <row r="569" spans="1:50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</row>
    <row r="570" spans="1:50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  <c r="AH570" s="252"/>
      <c r="AI570" s="252"/>
      <c r="AJ570" s="252"/>
      <c r="AK570" s="252"/>
      <c r="AL570" s="252"/>
      <c r="AM570" s="252"/>
      <c r="AN570" s="252"/>
      <c r="AO570" s="252"/>
      <c r="AP570" s="252"/>
      <c r="AQ570" s="252"/>
      <c r="AR570" s="252"/>
      <c r="AS570" s="252"/>
      <c r="AT570" s="252"/>
      <c r="AU570" s="252"/>
      <c r="AV570" s="252"/>
      <c r="AW570" s="252"/>
      <c r="AX570" s="252"/>
    </row>
    <row r="571" spans="1:50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  <c r="AH571" s="252"/>
      <c r="AI571" s="252"/>
      <c r="AJ571" s="252"/>
      <c r="AK571" s="252"/>
      <c r="AL571" s="252"/>
      <c r="AM571" s="252"/>
      <c r="AN571" s="252"/>
      <c r="AO571" s="252"/>
      <c r="AP571" s="252"/>
      <c r="AQ571" s="252"/>
      <c r="AR571" s="252"/>
      <c r="AS571" s="252"/>
      <c r="AT571" s="252"/>
      <c r="AU571" s="252"/>
      <c r="AV571" s="252"/>
      <c r="AW571" s="252"/>
      <c r="AX571" s="252"/>
    </row>
    <row r="572" spans="1:50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52"/>
      <c r="AS572" s="252"/>
      <c r="AT572" s="252"/>
      <c r="AU572" s="252"/>
      <c r="AV572" s="252"/>
      <c r="AW572" s="252"/>
      <c r="AX572" s="252"/>
    </row>
    <row r="573" spans="1:50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  <c r="AH573" s="252"/>
      <c r="AI573" s="252"/>
      <c r="AJ573" s="252"/>
      <c r="AK573" s="252"/>
      <c r="AL573" s="252"/>
      <c r="AM573" s="252"/>
      <c r="AN573" s="252"/>
      <c r="AO573" s="252"/>
      <c r="AP573" s="252"/>
      <c r="AQ573" s="252"/>
      <c r="AR573" s="252"/>
      <c r="AS573" s="252"/>
      <c r="AT573" s="252"/>
      <c r="AU573" s="252"/>
      <c r="AV573" s="252"/>
      <c r="AW573" s="252"/>
      <c r="AX573" s="252"/>
    </row>
    <row r="574" spans="1:50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  <c r="AH574" s="252"/>
      <c r="AI574" s="252"/>
      <c r="AJ574" s="252"/>
      <c r="AK574" s="252"/>
      <c r="AL574" s="252"/>
      <c r="AM574" s="252"/>
      <c r="AN574" s="252"/>
      <c r="AO574" s="252"/>
      <c r="AP574" s="252"/>
      <c r="AQ574" s="252"/>
      <c r="AR574" s="252"/>
      <c r="AS574" s="252"/>
      <c r="AT574" s="252"/>
      <c r="AU574" s="252"/>
      <c r="AV574" s="252"/>
      <c r="AW574" s="252"/>
      <c r="AX574" s="252"/>
    </row>
    <row r="575" spans="1:50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  <c r="AH575" s="252"/>
      <c r="AI575" s="252"/>
      <c r="AJ575" s="252"/>
      <c r="AK575" s="252"/>
      <c r="AL575" s="252"/>
      <c r="AM575" s="252"/>
      <c r="AN575" s="252"/>
      <c r="AO575" s="252"/>
      <c r="AP575" s="252"/>
      <c r="AQ575" s="252"/>
      <c r="AR575" s="252"/>
      <c r="AS575" s="252"/>
      <c r="AT575" s="252"/>
      <c r="AU575" s="252"/>
      <c r="AV575" s="252"/>
      <c r="AW575" s="252"/>
      <c r="AX575" s="252"/>
    </row>
    <row r="576" spans="1:50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  <c r="AH576" s="252"/>
      <c r="AI576" s="252"/>
      <c r="AJ576" s="252"/>
      <c r="AK576" s="252"/>
      <c r="AL576" s="252"/>
      <c r="AM576" s="252"/>
      <c r="AN576" s="252"/>
      <c r="AO576" s="252"/>
      <c r="AP576" s="252"/>
      <c r="AQ576" s="252"/>
      <c r="AR576" s="252"/>
      <c r="AS576" s="252"/>
      <c r="AT576" s="252"/>
      <c r="AU576" s="252"/>
      <c r="AV576" s="252"/>
      <c r="AW576" s="252"/>
      <c r="AX576" s="252"/>
    </row>
    <row r="577" spans="1:50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  <c r="AH577" s="252"/>
      <c r="AI577" s="252"/>
      <c r="AJ577" s="252"/>
      <c r="AK577" s="252"/>
      <c r="AL577" s="252"/>
      <c r="AM577" s="252"/>
      <c r="AN577" s="252"/>
      <c r="AO577" s="252"/>
      <c r="AP577" s="252"/>
      <c r="AQ577" s="252"/>
      <c r="AR577" s="252"/>
      <c r="AS577" s="252"/>
      <c r="AT577" s="252"/>
      <c r="AU577" s="252"/>
      <c r="AV577" s="252"/>
      <c r="AW577" s="252"/>
      <c r="AX577" s="252"/>
    </row>
    <row r="578" spans="1:50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52"/>
      <c r="AC578" s="252"/>
      <c r="AD578" s="252"/>
      <c r="AE578" s="252"/>
      <c r="AF578" s="252"/>
      <c r="AG578" s="252"/>
      <c r="AH578" s="252"/>
      <c r="AI578" s="252"/>
      <c r="AJ578" s="252"/>
      <c r="AK578" s="252"/>
      <c r="AL578" s="252"/>
      <c r="AM578" s="252"/>
      <c r="AN578" s="252"/>
      <c r="AO578" s="252"/>
      <c r="AP578" s="252"/>
      <c r="AQ578" s="252"/>
      <c r="AR578" s="252"/>
      <c r="AS578" s="252"/>
      <c r="AT578" s="252"/>
      <c r="AU578" s="252"/>
      <c r="AV578" s="252"/>
      <c r="AW578" s="252"/>
      <c r="AX578" s="252"/>
    </row>
    <row r="579" spans="1:50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52"/>
      <c r="AC579" s="252"/>
      <c r="AD579" s="252"/>
      <c r="AE579" s="252"/>
      <c r="AF579" s="252"/>
      <c r="AG579" s="252"/>
      <c r="AH579" s="252"/>
      <c r="AI579" s="252"/>
      <c r="AJ579" s="252"/>
      <c r="AK579" s="252"/>
      <c r="AL579" s="252"/>
      <c r="AM579" s="252"/>
      <c r="AN579" s="252"/>
      <c r="AO579" s="252"/>
      <c r="AP579" s="252"/>
      <c r="AQ579" s="252"/>
      <c r="AR579" s="252"/>
      <c r="AS579" s="252"/>
      <c r="AT579" s="252"/>
      <c r="AU579" s="252"/>
      <c r="AV579" s="252"/>
      <c r="AW579" s="252"/>
      <c r="AX579" s="252"/>
    </row>
    <row r="580" spans="1:50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  <c r="AH580" s="252"/>
      <c r="AI580" s="252"/>
      <c r="AJ580" s="252"/>
      <c r="AK580" s="252"/>
      <c r="AL580" s="252"/>
      <c r="AM580" s="252"/>
      <c r="AN580" s="252"/>
      <c r="AO580" s="252"/>
      <c r="AP580" s="252"/>
      <c r="AQ580" s="252"/>
      <c r="AR580" s="252"/>
      <c r="AS580" s="252"/>
      <c r="AT580" s="252"/>
      <c r="AU580" s="252"/>
      <c r="AV580" s="252"/>
      <c r="AW580" s="252"/>
      <c r="AX580" s="252"/>
    </row>
    <row r="581" spans="1:50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52"/>
      <c r="AC581" s="252"/>
      <c r="AD581" s="252"/>
      <c r="AE581" s="252"/>
      <c r="AF581" s="252"/>
      <c r="AG581" s="252"/>
      <c r="AH581" s="252"/>
      <c r="AI581" s="252"/>
      <c r="AJ581" s="252"/>
      <c r="AK581" s="252"/>
      <c r="AL581" s="252"/>
      <c r="AM581" s="252"/>
      <c r="AN581" s="252"/>
      <c r="AO581" s="252"/>
      <c r="AP581" s="252"/>
      <c r="AQ581" s="252"/>
      <c r="AR581" s="252"/>
      <c r="AS581" s="252"/>
      <c r="AT581" s="252"/>
      <c r="AU581" s="252"/>
      <c r="AV581" s="252"/>
      <c r="AW581" s="252"/>
      <c r="AX581" s="252"/>
    </row>
    <row r="582" spans="1:50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52"/>
      <c r="AC582" s="252"/>
      <c r="AD582" s="252"/>
      <c r="AE582" s="252"/>
      <c r="AF582" s="252"/>
      <c r="AG582" s="252"/>
      <c r="AH582" s="252"/>
      <c r="AI582" s="252"/>
      <c r="AJ582" s="252"/>
      <c r="AK582" s="252"/>
      <c r="AL582" s="252"/>
      <c r="AM582" s="252"/>
      <c r="AN582" s="252"/>
      <c r="AO582" s="252"/>
      <c r="AP582" s="252"/>
      <c r="AQ582" s="252"/>
      <c r="AR582" s="252"/>
      <c r="AS582" s="252"/>
      <c r="AT582" s="252"/>
      <c r="AU582" s="252"/>
      <c r="AV582" s="252"/>
      <c r="AW582" s="252"/>
      <c r="AX582" s="252"/>
    </row>
    <row r="583" spans="1:50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</row>
    <row r="584" spans="1:50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</row>
    <row r="585" spans="1:50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  <c r="AH585" s="252"/>
      <c r="AI585" s="252"/>
      <c r="AJ585" s="252"/>
      <c r="AK585" s="252"/>
      <c r="AL585" s="252"/>
      <c r="AM585" s="252"/>
      <c r="AN585" s="252"/>
      <c r="AO585" s="252"/>
      <c r="AP585" s="252"/>
      <c r="AQ585" s="252"/>
      <c r="AR585" s="252"/>
      <c r="AS585" s="252"/>
      <c r="AT585" s="252"/>
      <c r="AU585" s="252"/>
      <c r="AV585" s="252"/>
      <c r="AW585" s="252"/>
      <c r="AX585" s="252"/>
    </row>
    <row r="586" spans="1:50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  <c r="AJ586" s="252"/>
      <c r="AK586" s="252"/>
      <c r="AL586" s="252"/>
      <c r="AM586" s="252"/>
      <c r="AN586" s="252"/>
      <c r="AO586" s="252"/>
      <c r="AP586" s="252"/>
      <c r="AQ586" s="252"/>
      <c r="AR586" s="252"/>
      <c r="AS586" s="252"/>
      <c r="AT586" s="252"/>
      <c r="AU586" s="252"/>
      <c r="AV586" s="252"/>
      <c r="AW586" s="252"/>
      <c r="AX586" s="252"/>
    </row>
    <row r="587" spans="1:50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  <c r="AH587" s="252"/>
      <c r="AI587" s="252"/>
      <c r="AJ587" s="252"/>
      <c r="AK587" s="252"/>
      <c r="AL587" s="252"/>
      <c r="AM587" s="252"/>
      <c r="AN587" s="252"/>
      <c r="AO587" s="252"/>
      <c r="AP587" s="252"/>
      <c r="AQ587" s="252"/>
      <c r="AR587" s="252"/>
      <c r="AS587" s="252"/>
      <c r="AT587" s="252"/>
      <c r="AU587" s="252"/>
      <c r="AV587" s="252"/>
      <c r="AW587" s="252"/>
      <c r="AX587" s="252"/>
    </row>
    <row r="588" spans="1:50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  <c r="AH588" s="252"/>
      <c r="AI588" s="252"/>
      <c r="AJ588" s="252"/>
      <c r="AK588" s="252"/>
      <c r="AL588" s="252"/>
      <c r="AM588" s="252"/>
      <c r="AN588" s="252"/>
      <c r="AO588" s="252"/>
      <c r="AP588" s="252"/>
      <c r="AQ588" s="252"/>
      <c r="AR588" s="252"/>
      <c r="AS588" s="252"/>
      <c r="AT588" s="252"/>
      <c r="AU588" s="252"/>
      <c r="AV588" s="252"/>
      <c r="AW588" s="252"/>
      <c r="AX588" s="252"/>
    </row>
    <row r="589" spans="1:50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  <c r="AH589" s="252"/>
      <c r="AI589" s="252"/>
      <c r="AJ589" s="252"/>
      <c r="AK589" s="252"/>
      <c r="AL589" s="252"/>
      <c r="AM589" s="252"/>
      <c r="AN589" s="252"/>
      <c r="AO589" s="252"/>
      <c r="AP589" s="252"/>
      <c r="AQ589" s="252"/>
      <c r="AR589" s="252"/>
      <c r="AS589" s="252"/>
      <c r="AT589" s="252"/>
      <c r="AU589" s="252"/>
      <c r="AV589" s="252"/>
      <c r="AW589" s="252"/>
      <c r="AX589" s="252"/>
    </row>
    <row r="590" spans="1:50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52"/>
      <c r="AC590" s="252"/>
      <c r="AD590" s="252"/>
      <c r="AE590" s="252"/>
      <c r="AF590" s="252"/>
      <c r="AG590" s="252"/>
      <c r="AH590" s="252"/>
      <c r="AI590" s="252"/>
      <c r="AJ590" s="252"/>
      <c r="AK590" s="252"/>
      <c r="AL590" s="252"/>
      <c r="AM590" s="252"/>
      <c r="AN590" s="252"/>
      <c r="AO590" s="252"/>
      <c r="AP590" s="252"/>
      <c r="AQ590" s="252"/>
      <c r="AR590" s="252"/>
      <c r="AS590" s="252"/>
      <c r="AT590" s="252"/>
      <c r="AU590" s="252"/>
      <c r="AV590" s="252"/>
      <c r="AW590" s="252"/>
      <c r="AX590" s="252"/>
    </row>
    <row r="591" spans="1:50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52"/>
      <c r="AC591" s="252"/>
      <c r="AD591" s="252"/>
      <c r="AE591" s="252"/>
      <c r="AF591" s="252"/>
      <c r="AG591" s="252"/>
      <c r="AH591" s="252"/>
      <c r="AI591" s="252"/>
      <c r="AJ591" s="252"/>
      <c r="AK591" s="252"/>
      <c r="AL591" s="252"/>
      <c r="AM591" s="252"/>
      <c r="AN591" s="252"/>
      <c r="AO591" s="252"/>
      <c r="AP591" s="252"/>
      <c r="AQ591" s="252"/>
      <c r="AR591" s="252"/>
      <c r="AS591" s="252"/>
      <c r="AT591" s="252"/>
      <c r="AU591" s="252"/>
      <c r="AV591" s="252"/>
      <c r="AW591" s="252"/>
      <c r="AX591" s="252"/>
    </row>
    <row r="592" spans="1:50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52"/>
      <c r="AC592" s="252"/>
      <c r="AD592" s="252"/>
      <c r="AE592" s="252"/>
      <c r="AF592" s="252"/>
      <c r="AG592" s="252"/>
      <c r="AH592" s="252"/>
      <c r="AI592" s="252"/>
      <c r="AJ592" s="252"/>
      <c r="AK592" s="252"/>
      <c r="AL592" s="252"/>
      <c r="AM592" s="252"/>
      <c r="AN592" s="252"/>
      <c r="AO592" s="252"/>
      <c r="AP592" s="252"/>
      <c r="AQ592" s="252"/>
      <c r="AR592" s="252"/>
      <c r="AS592" s="252"/>
      <c r="AT592" s="252"/>
      <c r="AU592" s="252"/>
      <c r="AV592" s="252"/>
      <c r="AW592" s="252"/>
      <c r="AX592" s="252"/>
    </row>
    <row r="593" spans="1:50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  <c r="AH593" s="252"/>
      <c r="AI593" s="252"/>
      <c r="AJ593" s="252"/>
      <c r="AK593" s="252"/>
      <c r="AL593" s="252"/>
      <c r="AM593" s="252"/>
      <c r="AN593" s="252"/>
      <c r="AO593" s="252"/>
      <c r="AP593" s="252"/>
      <c r="AQ593" s="252"/>
      <c r="AR593" s="252"/>
      <c r="AS593" s="252"/>
      <c r="AT593" s="252"/>
      <c r="AU593" s="252"/>
      <c r="AV593" s="252"/>
      <c r="AW593" s="252"/>
      <c r="AX593" s="252"/>
    </row>
    <row r="594" spans="1:50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52"/>
      <c r="AC594" s="252"/>
      <c r="AD594" s="252"/>
      <c r="AE594" s="252"/>
      <c r="AF594" s="252"/>
      <c r="AG594" s="252"/>
      <c r="AH594" s="252"/>
      <c r="AI594" s="252"/>
      <c r="AJ594" s="252"/>
      <c r="AK594" s="252"/>
      <c r="AL594" s="252"/>
      <c r="AM594" s="252"/>
      <c r="AN594" s="252"/>
      <c r="AO594" s="252"/>
      <c r="AP594" s="252"/>
      <c r="AQ594" s="252"/>
      <c r="AR594" s="252"/>
      <c r="AS594" s="252"/>
      <c r="AT594" s="252"/>
      <c r="AU594" s="252"/>
      <c r="AV594" s="252"/>
      <c r="AW594" s="252"/>
      <c r="AX594" s="252"/>
    </row>
    <row r="595" spans="1:50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52"/>
      <c r="AC595" s="252"/>
      <c r="AD595" s="252"/>
      <c r="AE595" s="252"/>
      <c r="AF595" s="252"/>
      <c r="AG595" s="252"/>
      <c r="AH595" s="252"/>
      <c r="AI595" s="252"/>
      <c r="AJ595" s="252"/>
      <c r="AK595" s="252"/>
      <c r="AL595" s="252"/>
      <c r="AM595" s="252"/>
      <c r="AN595" s="252"/>
      <c r="AO595" s="252"/>
      <c r="AP595" s="252"/>
      <c r="AQ595" s="252"/>
      <c r="AR595" s="252"/>
      <c r="AS595" s="252"/>
      <c r="AT595" s="252"/>
      <c r="AU595" s="252"/>
      <c r="AV595" s="252"/>
      <c r="AW595" s="252"/>
      <c r="AX595" s="252"/>
    </row>
    <row r="596" spans="1:50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52"/>
      <c r="AC596" s="252"/>
      <c r="AD596" s="252"/>
      <c r="AE596" s="252"/>
      <c r="AF596" s="252"/>
      <c r="AG596" s="252"/>
      <c r="AH596" s="252"/>
      <c r="AI596" s="252"/>
      <c r="AJ596" s="252"/>
      <c r="AK596" s="252"/>
      <c r="AL596" s="252"/>
      <c r="AM596" s="252"/>
      <c r="AN596" s="252"/>
      <c r="AO596" s="252"/>
      <c r="AP596" s="252"/>
      <c r="AQ596" s="252"/>
      <c r="AR596" s="252"/>
      <c r="AS596" s="252"/>
      <c r="AT596" s="252"/>
      <c r="AU596" s="252"/>
      <c r="AV596" s="252"/>
      <c r="AW596" s="252"/>
      <c r="AX596" s="252"/>
    </row>
    <row r="597" spans="1:50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52"/>
      <c r="AC597" s="252"/>
      <c r="AD597" s="252"/>
      <c r="AE597" s="252"/>
      <c r="AF597" s="252"/>
      <c r="AG597" s="252"/>
      <c r="AH597" s="252"/>
      <c r="AI597" s="252"/>
      <c r="AJ597" s="252"/>
      <c r="AK597" s="252"/>
      <c r="AL597" s="252"/>
      <c r="AM597" s="252"/>
      <c r="AN597" s="252"/>
      <c r="AO597" s="252"/>
      <c r="AP597" s="252"/>
      <c r="AQ597" s="252"/>
      <c r="AR597" s="252"/>
      <c r="AS597" s="252"/>
      <c r="AT597" s="252"/>
      <c r="AU597" s="252"/>
      <c r="AV597" s="252"/>
      <c r="AW597" s="252"/>
      <c r="AX597" s="252"/>
    </row>
    <row r="598" spans="1:50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52"/>
      <c r="AC598" s="252"/>
      <c r="AD598" s="252"/>
      <c r="AE598" s="252"/>
      <c r="AF598" s="252"/>
      <c r="AG598" s="252"/>
      <c r="AH598" s="252"/>
      <c r="AI598" s="252"/>
      <c r="AJ598" s="252"/>
      <c r="AK598" s="252"/>
      <c r="AL598" s="252"/>
      <c r="AM598" s="252"/>
      <c r="AN598" s="252"/>
      <c r="AO598" s="252"/>
      <c r="AP598" s="252"/>
      <c r="AQ598" s="252"/>
      <c r="AR598" s="252"/>
      <c r="AS598" s="252"/>
      <c r="AT598" s="252"/>
      <c r="AU598" s="252"/>
      <c r="AV598" s="252"/>
      <c r="AW598" s="252"/>
      <c r="AX598" s="252"/>
    </row>
    <row r="599" spans="1:50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  <c r="AH599" s="252"/>
      <c r="AI599" s="252"/>
      <c r="AJ599" s="252"/>
      <c r="AK599" s="252"/>
      <c r="AL599" s="252"/>
      <c r="AM599" s="252"/>
      <c r="AN599" s="252"/>
      <c r="AO599" s="252"/>
      <c r="AP599" s="252"/>
      <c r="AQ599" s="252"/>
      <c r="AR599" s="252"/>
      <c r="AS599" s="252"/>
      <c r="AT599" s="252"/>
      <c r="AU599" s="252"/>
      <c r="AV599" s="252"/>
      <c r="AW599" s="252"/>
      <c r="AX599" s="252"/>
    </row>
    <row r="600" spans="1:50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  <c r="AH600" s="252"/>
      <c r="AI600" s="252"/>
      <c r="AJ600" s="252"/>
      <c r="AK600" s="252"/>
      <c r="AL600" s="252"/>
      <c r="AM600" s="252"/>
      <c r="AN600" s="252"/>
      <c r="AO600" s="252"/>
      <c r="AP600" s="252"/>
      <c r="AQ600" s="252"/>
      <c r="AR600" s="252"/>
      <c r="AS600" s="252"/>
      <c r="AT600" s="252"/>
      <c r="AU600" s="252"/>
      <c r="AV600" s="252"/>
      <c r="AW600" s="252"/>
      <c r="AX600" s="252"/>
    </row>
    <row r="601" spans="1:50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  <c r="AH601" s="252"/>
      <c r="AI601" s="252"/>
      <c r="AJ601" s="252"/>
      <c r="AK601" s="252"/>
      <c r="AL601" s="252"/>
      <c r="AM601" s="252"/>
      <c r="AN601" s="252"/>
      <c r="AO601" s="252"/>
      <c r="AP601" s="252"/>
      <c r="AQ601" s="252"/>
      <c r="AR601" s="252"/>
      <c r="AS601" s="252"/>
      <c r="AT601" s="252"/>
      <c r="AU601" s="252"/>
      <c r="AV601" s="252"/>
      <c r="AW601" s="252"/>
      <c r="AX601" s="252"/>
    </row>
    <row r="602" spans="1:50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52"/>
      <c r="AC602" s="252"/>
      <c r="AD602" s="252"/>
      <c r="AE602" s="252"/>
      <c r="AF602" s="252"/>
      <c r="AG602" s="252"/>
      <c r="AH602" s="252"/>
      <c r="AI602" s="252"/>
      <c r="AJ602" s="252"/>
      <c r="AK602" s="252"/>
      <c r="AL602" s="252"/>
      <c r="AM602" s="252"/>
      <c r="AN602" s="252"/>
      <c r="AO602" s="252"/>
      <c r="AP602" s="252"/>
      <c r="AQ602" s="252"/>
      <c r="AR602" s="252"/>
      <c r="AS602" s="252"/>
      <c r="AT602" s="252"/>
      <c r="AU602" s="252"/>
      <c r="AV602" s="252"/>
      <c r="AW602" s="252"/>
      <c r="AX602" s="252"/>
    </row>
    <row r="603" spans="1:50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52"/>
      <c r="AC603" s="252"/>
      <c r="AD603" s="252"/>
      <c r="AE603" s="252"/>
      <c r="AF603" s="252"/>
      <c r="AG603" s="252"/>
      <c r="AH603" s="252"/>
      <c r="AI603" s="252"/>
      <c r="AJ603" s="252"/>
      <c r="AK603" s="252"/>
      <c r="AL603" s="252"/>
      <c r="AM603" s="252"/>
      <c r="AN603" s="252"/>
      <c r="AO603" s="252"/>
      <c r="AP603" s="252"/>
      <c r="AQ603" s="252"/>
      <c r="AR603" s="252"/>
      <c r="AS603" s="252"/>
      <c r="AT603" s="252"/>
      <c r="AU603" s="252"/>
      <c r="AV603" s="252"/>
      <c r="AW603" s="252"/>
      <c r="AX603" s="252"/>
    </row>
    <row r="604" spans="1:50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52"/>
      <c r="AC604" s="252"/>
      <c r="AD604" s="252"/>
      <c r="AE604" s="252"/>
      <c r="AF604" s="252"/>
      <c r="AG604" s="252"/>
      <c r="AH604" s="252"/>
      <c r="AI604" s="252"/>
      <c r="AJ604" s="252"/>
      <c r="AK604" s="252"/>
      <c r="AL604" s="252"/>
      <c r="AM604" s="252"/>
      <c r="AN604" s="252"/>
      <c r="AO604" s="252"/>
      <c r="AP604" s="252"/>
      <c r="AQ604" s="252"/>
      <c r="AR604" s="252"/>
      <c r="AS604" s="252"/>
      <c r="AT604" s="252"/>
      <c r="AU604" s="252"/>
      <c r="AV604" s="252"/>
      <c r="AW604" s="252"/>
      <c r="AX604" s="252"/>
    </row>
    <row r="605" spans="1:50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52"/>
      <c r="AC605" s="252"/>
      <c r="AD605" s="252"/>
      <c r="AE605" s="252"/>
      <c r="AF605" s="252"/>
      <c r="AG605" s="252"/>
      <c r="AH605" s="252"/>
      <c r="AI605" s="252"/>
      <c r="AJ605" s="252"/>
      <c r="AK605" s="252"/>
      <c r="AL605" s="252"/>
      <c r="AM605" s="252"/>
      <c r="AN605" s="252"/>
      <c r="AO605" s="252"/>
      <c r="AP605" s="252"/>
      <c r="AQ605" s="252"/>
      <c r="AR605" s="252"/>
      <c r="AS605" s="252"/>
      <c r="AT605" s="252"/>
      <c r="AU605" s="252"/>
      <c r="AV605" s="252"/>
      <c r="AW605" s="252"/>
      <c r="AX605" s="252"/>
    </row>
    <row r="606" spans="1:50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52"/>
      <c r="AC606" s="252"/>
      <c r="AD606" s="252"/>
      <c r="AE606" s="252"/>
      <c r="AF606" s="252"/>
      <c r="AG606" s="252"/>
      <c r="AH606" s="252"/>
      <c r="AI606" s="252"/>
      <c r="AJ606" s="252"/>
      <c r="AK606" s="252"/>
      <c r="AL606" s="252"/>
      <c r="AM606" s="252"/>
      <c r="AN606" s="252"/>
      <c r="AO606" s="252"/>
      <c r="AP606" s="252"/>
      <c r="AQ606" s="252"/>
      <c r="AR606" s="252"/>
      <c r="AS606" s="252"/>
      <c r="AT606" s="252"/>
      <c r="AU606" s="252"/>
      <c r="AV606" s="252"/>
      <c r="AW606" s="252"/>
      <c r="AX606" s="252"/>
    </row>
    <row r="607" spans="1:50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52"/>
      <c r="AC607" s="252"/>
      <c r="AD607" s="252"/>
      <c r="AE607" s="252"/>
      <c r="AF607" s="252"/>
      <c r="AG607" s="252"/>
      <c r="AH607" s="252"/>
      <c r="AI607" s="252"/>
      <c r="AJ607" s="252"/>
      <c r="AK607" s="252"/>
      <c r="AL607" s="252"/>
      <c r="AM607" s="252"/>
      <c r="AN607" s="252"/>
      <c r="AO607" s="252"/>
      <c r="AP607" s="252"/>
      <c r="AQ607" s="252"/>
      <c r="AR607" s="252"/>
      <c r="AS607" s="252"/>
      <c r="AT607" s="252"/>
      <c r="AU607" s="252"/>
      <c r="AV607" s="252"/>
      <c r="AW607" s="252"/>
      <c r="AX607" s="252"/>
    </row>
    <row r="608" spans="1:50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52"/>
      <c r="AC608" s="252"/>
      <c r="AD608" s="252"/>
      <c r="AE608" s="252"/>
      <c r="AF608" s="252"/>
      <c r="AG608" s="252"/>
      <c r="AH608" s="252"/>
      <c r="AI608" s="252"/>
      <c r="AJ608" s="252"/>
      <c r="AK608" s="252"/>
      <c r="AL608" s="252"/>
      <c r="AM608" s="252"/>
      <c r="AN608" s="252"/>
      <c r="AO608" s="252"/>
      <c r="AP608" s="252"/>
      <c r="AQ608" s="252"/>
      <c r="AR608" s="252"/>
      <c r="AS608" s="252"/>
      <c r="AT608" s="252"/>
      <c r="AU608" s="252"/>
      <c r="AV608" s="252"/>
      <c r="AW608" s="252"/>
      <c r="AX608" s="252"/>
    </row>
    <row r="609" spans="1:50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  <c r="AH609" s="252"/>
      <c r="AI609" s="252"/>
      <c r="AJ609" s="252"/>
      <c r="AK609" s="252"/>
      <c r="AL609" s="252"/>
      <c r="AM609" s="252"/>
      <c r="AN609" s="252"/>
      <c r="AO609" s="252"/>
      <c r="AP609" s="252"/>
      <c r="AQ609" s="252"/>
      <c r="AR609" s="252"/>
      <c r="AS609" s="252"/>
      <c r="AT609" s="252"/>
      <c r="AU609" s="252"/>
      <c r="AV609" s="252"/>
      <c r="AW609" s="252"/>
      <c r="AX609" s="252"/>
    </row>
    <row r="610" spans="1:50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52"/>
      <c r="AC610" s="252"/>
      <c r="AD610" s="252"/>
      <c r="AE610" s="252"/>
      <c r="AF610" s="252"/>
      <c r="AG610" s="252"/>
      <c r="AH610" s="252"/>
      <c r="AI610" s="252"/>
      <c r="AJ610" s="252"/>
      <c r="AK610" s="252"/>
      <c r="AL610" s="252"/>
      <c r="AM610" s="252"/>
      <c r="AN610" s="252"/>
      <c r="AO610" s="252"/>
      <c r="AP610" s="252"/>
      <c r="AQ610" s="252"/>
      <c r="AR610" s="252"/>
      <c r="AS610" s="252"/>
      <c r="AT610" s="252"/>
      <c r="AU610" s="252"/>
      <c r="AV610" s="252"/>
      <c r="AW610" s="252"/>
      <c r="AX610" s="252"/>
    </row>
    <row r="611" spans="1:50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52"/>
      <c r="AC611" s="252"/>
      <c r="AD611" s="252"/>
      <c r="AE611" s="252"/>
      <c r="AF611" s="252"/>
      <c r="AG611" s="252"/>
      <c r="AH611" s="252"/>
      <c r="AI611" s="252"/>
      <c r="AJ611" s="252"/>
      <c r="AK611" s="252"/>
      <c r="AL611" s="252"/>
      <c r="AM611" s="252"/>
      <c r="AN611" s="252"/>
      <c r="AO611" s="252"/>
      <c r="AP611" s="252"/>
      <c r="AQ611" s="252"/>
      <c r="AR611" s="252"/>
      <c r="AS611" s="252"/>
      <c r="AT611" s="252"/>
      <c r="AU611" s="252"/>
      <c r="AV611" s="252"/>
      <c r="AW611" s="252"/>
      <c r="AX611" s="252"/>
    </row>
    <row r="612" spans="1:50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52"/>
      <c r="AC612" s="252"/>
      <c r="AD612" s="252"/>
      <c r="AE612" s="252"/>
      <c r="AF612" s="252"/>
      <c r="AG612" s="252"/>
      <c r="AH612" s="252"/>
      <c r="AI612" s="252"/>
      <c r="AJ612" s="252"/>
      <c r="AK612" s="252"/>
      <c r="AL612" s="252"/>
      <c r="AM612" s="252"/>
      <c r="AN612" s="252"/>
      <c r="AO612" s="252"/>
      <c r="AP612" s="252"/>
      <c r="AQ612" s="252"/>
      <c r="AR612" s="252"/>
      <c r="AS612" s="252"/>
      <c r="AT612" s="252"/>
      <c r="AU612" s="252"/>
      <c r="AV612" s="252"/>
      <c r="AW612" s="252"/>
      <c r="AX612" s="252"/>
    </row>
    <row r="613" spans="1:50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52"/>
      <c r="AC613" s="252"/>
      <c r="AD613" s="252"/>
      <c r="AE613" s="252"/>
      <c r="AF613" s="252"/>
      <c r="AG613" s="252"/>
      <c r="AH613" s="252"/>
      <c r="AI613" s="252"/>
      <c r="AJ613" s="252"/>
      <c r="AK613" s="252"/>
      <c r="AL613" s="252"/>
      <c r="AM613" s="252"/>
      <c r="AN613" s="252"/>
      <c r="AO613" s="252"/>
      <c r="AP613" s="252"/>
      <c r="AQ613" s="252"/>
      <c r="AR613" s="252"/>
      <c r="AS613" s="252"/>
      <c r="AT613" s="252"/>
      <c r="AU613" s="252"/>
      <c r="AV613" s="252"/>
      <c r="AW613" s="252"/>
      <c r="AX613" s="252"/>
    </row>
    <row r="614" spans="1:50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52"/>
      <c r="AC614" s="252"/>
      <c r="AD614" s="252"/>
      <c r="AE614" s="252"/>
      <c r="AF614" s="252"/>
      <c r="AG614" s="252"/>
      <c r="AH614" s="252"/>
      <c r="AI614" s="252"/>
      <c r="AJ614" s="252"/>
      <c r="AK614" s="252"/>
      <c r="AL614" s="252"/>
      <c r="AM614" s="252"/>
      <c r="AN614" s="252"/>
      <c r="AO614" s="252"/>
      <c r="AP614" s="252"/>
      <c r="AQ614" s="252"/>
      <c r="AR614" s="252"/>
      <c r="AS614" s="252"/>
      <c r="AT614" s="252"/>
      <c r="AU614" s="252"/>
      <c r="AV614" s="252"/>
      <c r="AW614" s="252"/>
      <c r="AX614" s="252"/>
    </row>
    <row r="615" spans="1:50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52"/>
      <c r="AC615" s="252"/>
      <c r="AD615" s="252"/>
      <c r="AE615" s="252"/>
      <c r="AF615" s="252"/>
      <c r="AG615" s="252"/>
      <c r="AH615" s="252"/>
      <c r="AI615" s="252"/>
      <c r="AJ615" s="252"/>
      <c r="AK615" s="252"/>
      <c r="AL615" s="252"/>
      <c r="AM615" s="252"/>
      <c r="AN615" s="252"/>
      <c r="AO615" s="252"/>
      <c r="AP615" s="252"/>
      <c r="AQ615" s="252"/>
      <c r="AR615" s="252"/>
      <c r="AS615" s="252"/>
      <c r="AT615" s="252"/>
      <c r="AU615" s="252"/>
      <c r="AV615" s="252"/>
      <c r="AW615" s="252"/>
      <c r="AX615" s="252"/>
    </row>
    <row r="616" spans="1:50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52"/>
      <c r="AC616" s="252"/>
      <c r="AD616" s="252"/>
      <c r="AE616" s="252"/>
      <c r="AF616" s="252"/>
      <c r="AG616" s="252"/>
      <c r="AH616" s="252"/>
      <c r="AI616" s="252"/>
      <c r="AJ616" s="252"/>
      <c r="AK616" s="252"/>
      <c r="AL616" s="252"/>
      <c r="AM616" s="252"/>
      <c r="AN616" s="252"/>
      <c r="AO616" s="252"/>
      <c r="AP616" s="252"/>
      <c r="AQ616" s="252"/>
      <c r="AR616" s="252"/>
      <c r="AS616" s="252"/>
      <c r="AT616" s="252"/>
      <c r="AU616" s="252"/>
      <c r="AV616" s="252"/>
      <c r="AW616" s="252"/>
      <c r="AX616" s="252"/>
    </row>
    <row r="617" spans="1:50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52"/>
      <c r="AC617" s="252"/>
      <c r="AD617" s="252"/>
      <c r="AE617" s="252"/>
      <c r="AF617" s="252"/>
      <c r="AG617" s="252"/>
      <c r="AH617" s="252"/>
      <c r="AI617" s="252"/>
      <c r="AJ617" s="252"/>
      <c r="AK617" s="252"/>
      <c r="AL617" s="252"/>
      <c r="AM617" s="252"/>
      <c r="AN617" s="252"/>
      <c r="AO617" s="252"/>
      <c r="AP617" s="252"/>
      <c r="AQ617" s="252"/>
      <c r="AR617" s="252"/>
      <c r="AS617" s="252"/>
      <c r="AT617" s="252"/>
      <c r="AU617" s="252"/>
      <c r="AV617" s="252"/>
      <c r="AW617" s="252"/>
      <c r="AX617" s="252"/>
    </row>
    <row r="618" spans="1:50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52"/>
      <c r="AC618" s="252"/>
      <c r="AD618" s="252"/>
      <c r="AE618" s="252"/>
      <c r="AF618" s="252"/>
      <c r="AG618" s="252"/>
      <c r="AH618" s="252"/>
      <c r="AI618" s="252"/>
      <c r="AJ618" s="252"/>
      <c r="AK618" s="252"/>
      <c r="AL618" s="252"/>
      <c r="AM618" s="252"/>
      <c r="AN618" s="252"/>
      <c r="AO618" s="252"/>
      <c r="AP618" s="252"/>
      <c r="AQ618" s="252"/>
      <c r="AR618" s="252"/>
      <c r="AS618" s="252"/>
      <c r="AT618" s="252"/>
      <c r="AU618" s="252"/>
      <c r="AV618" s="252"/>
      <c r="AW618" s="252"/>
      <c r="AX618" s="252"/>
    </row>
    <row r="619" spans="1:50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252"/>
      <c r="AD619" s="252"/>
      <c r="AE619" s="252"/>
      <c r="AF619" s="252"/>
      <c r="AG619" s="252"/>
      <c r="AH619" s="252"/>
      <c r="AI619" s="252"/>
      <c r="AJ619" s="252"/>
      <c r="AK619" s="252"/>
      <c r="AL619" s="252"/>
      <c r="AM619" s="252"/>
      <c r="AN619" s="252"/>
      <c r="AO619" s="252"/>
      <c r="AP619" s="252"/>
      <c r="AQ619" s="252"/>
      <c r="AR619" s="252"/>
      <c r="AS619" s="252"/>
      <c r="AT619" s="252"/>
      <c r="AU619" s="252"/>
      <c r="AV619" s="252"/>
      <c r="AW619" s="252"/>
      <c r="AX619" s="252"/>
    </row>
    <row r="620" spans="1:50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52"/>
      <c r="AC620" s="252"/>
      <c r="AD620" s="252"/>
      <c r="AE620" s="252"/>
      <c r="AF620" s="252"/>
      <c r="AG620" s="252"/>
      <c r="AH620" s="252"/>
      <c r="AI620" s="252"/>
      <c r="AJ620" s="252"/>
      <c r="AK620" s="252"/>
      <c r="AL620" s="252"/>
      <c r="AM620" s="252"/>
      <c r="AN620" s="252"/>
      <c r="AO620" s="252"/>
      <c r="AP620" s="252"/>
      <c r="AQ620" s="252"/>
      <c r="AR620" s="252"/>
      <c r="AS620" s="252"/>
      <c r="AT620" s="252"/>
      <c r="AU620" s="252"/>
      <c r="AV620" s="252"/>
      <c r="AW620" s="252"/>
      <c r="AX620" s="252"/>
    </row>
    <row r="621" spans="1:50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52"/>
      <c r="AC621" s="252"/>
      <c r="AD621" s="252"/>
      <c r="AE621" s="252"/>
      <c r="AF621" s="252"/>
      <c r="AG621" s="252"/>
      <c r="AH621" s="252"/>
      <c r="AI621" s="252"/>
      <c r="AJ621" s="252"/>
      <c r="AK621" s="252"/>
      <c r="AL621" s="252"/>
      <c r="AM621" s="252"/>
      <c r="AN621" s="252"/>
      <c r="AO621" s="252"/>
      <c r="AP621" s="252"/>
      <c r="AQ621" s="252"/>
      <c r="AR621" s="252"/>
      <c r="AS621" s="252"/>
      <c r="AT621" s="252"/>
      <c r="AU621" s="252"/>
      <c r="AV621" s="252"/>
      <c r="AW621" s="252"/>
      <c r="AX621" s="252"/>
    </row>
    <row r="622" spans="1:50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52"/>
      <c r="AC622" s="252"/>
      <c r="AD622" s="252"/>
      <c r="AE622" s="252"/>
      <c r="AF622" s="252"/>
      <c r="AG622" s="252"/>
      <c r="AH622" s="252"/>
      <c r="AI622" s="252"/>
      <c r="AJ622" s="252"/>
      <c r="AK622" s="252"/>
      <c r="AL622" s="252"/>
      <c r="AM622" s="252"/>
      <c r="AN622" s="252"/>
      <c r="AO622" s="252"/>
      <c r="AP622" s="252"/>
      <c r="AQ622" s="252"/>
      <c r="AR622" s="252"/>
      <c r="AS622" s="252"/>
      <c r="AT622" s="252"/>
      <c r="AU622" s="252"/>
      <c r="AV622" s="252"/>
      <c r="AW622" s="252"/>
      <c r="AX622" s="252"/>
    </row>
    <row r="623" spans="1:50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52"/>
      <c r="AC623" s="252"/>
      <c r="AD623" s="252"/>
      <c r="AE623" s="252"/>
      <c r="AF623" s="252"/>
      <c r="AG623" s="252"/>
      <c r="AH623" s="252"/>
      <c r="AI623" s="252"/>
      <c r="AJ623" s="252"/>
      <c r="AK623" s="252"/>
      <c r="AL623" s="252"/>
      <c r="AM623" s="252"/>
      <c r="AN623" s="252"/>
      <c r="AO623" s="252"/>
      <c r="AP623" s="252"/>
      <c r="AQ623" s="252"/>
      <c r="AR623" s="252"/>
      <c r="AS623" s="252"/>
      <c r="AT623" s="252"/>
      <c r="AU623" s="252"/>
      <c r="AV623" s="252"/>
      <c r="AW623" s="252"/>
      <c r="AX623" s="252"/>
    </row>
    <row r="624" spans="1:50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52"/>
      <c r="AC624" s="252"/>
      <c r="AD624" s="252"/>
      <c r="AE624" s="252"/>
      <c r="AF624" s="252"/>
      <c r="AG624" s="252"/>
      <c r="AH624" s="252"/>
      <c r="AI624" s="252"/>
      <c r="AJ624" s="252"/>
      <c r="AK624" s="252"/>
      <c r="AL624" s="252"/>
      <c r="AM624" s="252"/>
      <c r="AN624" s="252"/>
      <c r="AO624" s="252"/>
      <c r="AP624" s="252"/>
      <c r="AQ624" s="252"/>
      <c r="AR624" s="252"/>
      <c r="AS624" s="252"/>
      <c r="AT624" s="252"/>
      <c r="AU624" s="252"/>
      <c r="AV624" s="252"/>
      <c r="AW624" s="252"/>
      <c r="AX624" s="252"/>
    </row>
    <row r="625" spans="1:50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52"/>
      <c r="AC625" s="252"/>
      <c r="AD625" s="252"/>
      <c r="AE625" s="252"/>
      <c r="AF625" s="252"/>
      <c r="AG625" s="252"/>
      <c r="AH625" s="252"/>
      <c r="AI625" s="252"/>
      <c r="AJ625" s="252"/>
      <c r="AK625" s="252"/>
      <c r="AL625" s="252"/>
      <c r="AM625" s="252"/>
      <c r="AN625" s="252"/>
      <c r="AO625" s="252"/>
      <c r="AP625" s="252"/>
      <c r="AQ625" s="252"/>
      <c r="AR625" s="252"/>
      <c r="AS625" s="252"/>
      <c r="AT625" s="252"/>
      <c r="AU625" s="252"/>
      <c r="AV625" s="252"/>
      <c r="AW625" s="252"/>
      <c r="AX625" s="252"/>
    </row>
    <row r="626" spans="1:50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  <c r="AH626" s="252"/>
      <c r="AI626" s="252"/>
      <c r="AJ626" s="252"/>
      <c r="AK626" s="252"/>
      <c r="AL626" s="252"/>
      <c r="AM626" s="252"/>
      <c r="AN626" s="252"/>
      <c r="AO626" s="252"/>
      <c r="AP626" s="252"/>
      <c r="AQ626" s="252"/>
      <c r="AR626" s="252"/>
      <c r="AS626" s="252"/>
      <c r="AT626" s="252"/>
      <c r="AU626" s="252"/>
      <c r="AV626" s="252"/>
      <c r="AW626" s="252"/>
      <c r="AX626" s="252"/>
    </row>
    <row r="627" spans="1:50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  <c r="AH627" s="252"/>
      <c r="AI627" s="252"/>
      <c r="AJ627" s="252"/>
      <c r="AK627" s="252"/>
      <c r="AL627" s="252"/>
      <c r="AM627" s="252"/>
      <c r="AN627" s="252"/>
      <c r="AO627" s="252"/>
      <c r="AP627" s="252"/>
      <c r="AQ627" s="252"/>
      <c r="AR627" s="252"/>
      <c r="AS627" s="252"/>
      <c r="AT627" s="252"/>
      <c r="AU627" s="252"/>
      <c r="AV627" s="252"/>
      <c r="AW627" s="252"/>
      <c r="AX627" s="252"/>
    </row>
    <row r="628" spans="1:50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  <c r="AH628" s="252"/>
      <c r="AI628" s="252"/>
      <c r="AJ628" s="252"/>
      <c r="AK628" s="252"/>
      <c r="AL628" s="252"/>
      <c r="AM628" s="252"/>
      <c r="AN628" s="252"/>
      <c r="AO628" s="252"/>
      <c r="AP628" s="252"/>
      <c r="AQ628" s="252"/>
      <c r="AR628" s="252"/>
      <c r="AS628" s="252"/>
      <c r="AT628" s="252"/>
      <c r="AU628" s="252"/>
      <c r="AV628" s="252"/>
      <c r="AW628" s="252"/>
      <c r="AX628" s="252"/>
    </row>
    <row r="629" spans="1:50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  <c r="AH629" s="252"/>
      <c r="AI629" s="252"/>
      <c r="AJ629" s="252"/>
      <c r="AK629" s="252"/>
      <c r="AL629" s="252"/>
      <c r="AM629" s="252"/>
      <c r="AN629" s="252"/>
      <c r="AO629" s="252"/>
      <c r="AP629" s="252"/>
      <c r="AQ629" s="252"/>
      <c r="AR629" s="252"/>
      <c r="AS629" s="252"/>
      <c r="AT629" s="252"/>
      <c r="AU629" s="252"/>
      <c r="AV629" s="252"/>
      <c r="AW629" s="252"/>
      <c r="AX629" s="252"/>
    </row>
    <row r="630" spans="1:50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52"/>
      <c r="AV630" s="252"/>
      <c r="AW630" s="252"/>
      <c r="AX630" s="252"/>
    </row>
    <row r="631" spans="1:50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  <c r="AH631" s="252"/>
      <c r="AI631" s="252"/>
      <c r="AJ631" s="252"/>
      <c r="AK631" s="252"/>
      <c r="AL631" s="252"/>
      <c r="AM631" s="252"/>
      <c r="AN631" s="252"/>
      <c r="AO631" s="252"/>
      <c r="AP631" s="252"/>
      <c r="AQ631" s="252"/>
      <c r="AR631" s="252"/>
      <c r="AS631" s="252"/>
      <c r="AT631" s="252"/>
      <c r="AU631" s="252"/>
      <c r="AV631" s="252"/>
      <c r="AW631" s="252"/>
      <c r="AX631" s="252"/>
    </row>
    <row r="632" spans="1:50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  <c r="AH632" s="252"/>
      <c r="AI632" s="252"/>
      <c r="AJ632" s="252"/>
      <c r="AK632" s="252"/>
      <c r="AL632" s="252"/>
      <c r="AM632" s="252"/>
      <c r="AN632" s="252"/>
      <c r="AO632" s="252"/>
      <c r="AP632" s="252"/>
      <c r="AQ632" s="252"/>
      <c r="AR632" s="252"/>
      <c r="AS632" s="252"/>
      <c r="AT632" s="252"/>
      <c r="AU632" s="252"/>
      <c r="AV632" s="252"/>
      <c r="AW632" s="252"/>
      <c r="AX632" s="252"/>
    </row>
    <row r="633" spans="1:50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  <c r="AH633" s="252"/>
      <c r="AI633" s="252"/>
      <c r="AJ633" s="252"/>
      <c r="AK633" s="252"/>
      <c r="AL633" s="252"/>
      <c r="AM633" s="252"/>
      <c r="AN633" s="252"/>
      <c r="AO633" s="252"/>
      <c r="AP633" s="252"/>
      <c r="AQ633" s="252"/>
      <c r="AR633" s="252"/>
      <c r="AS633" s="252"/>
      <c r="AT633" s="252"/>
      <c r="AU633" s="252"/>
      <c r="AV633" s="252"/>
      <c r="AW633" s="252"/>
      <c r="AX633" s="252"/>
    </row>
    <row r="634" spans="1:50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  <c r="AH634" s="252"/>
      <c r="AI634" s="252"/>
      <c r="AJ634" s="252"/>
      <c r="AK634" s="252"/>
      <c r="AL634" s="252"/>
      <c r="AM634" s="252"/>
      <c r="AN634" s="252"/>
      <c r="AO634" s="252"/>
      <c r="AP634" s="252"/>
      <c r="AQ634" s="252"/>
      <c r="AR634" s="252"/>
      <c r="AS634" s="252"/>
      <c r="AT634" s="252"/>
      <c r="AU634" s="252"/>
      <c r="AV634" s="252"/>
      <c r="AW634" s="252"/>
      <c r="AX634" s="252"/>
    </row>
    <row r="635" spans="1:50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  <c r="AH635" s="252"/>
      <c r="AI635" s="252"/>
      <c r="AJ635" s="252"/>
      <c r="AK635" s="252"/>
      <c r="AL635" s="252"/>
      <c r="AM635" s="252"/>
      <c r="AN635" s="252"/>
      <c r="AO635" s="252"/>
      <c r="AP635" s="252"/>
      <c r="AQ635" s="252"/>
      <c r="AR635" s="252"/>
      <c r="AS635" s="252"/>
      <c r="AT635" s="252"/>
      <c r="AU635" s="252"/>
      <c r="AV635" s="252"/>
      <c r="AW635" s="252"/>
      <c r="AX635" s="252"/>
    </row>
    <row r="636" spans="1:50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  <c r="AH636" s="252"/>
      <c r="AI636" s="252"/>
      <c r="AJ636" s="252"/>
      <c r="AK636" s="252"/>
      <c r="AL636" s="252"/>
      <c r="AM636" s="252"/>
      <c r="AN636" s="252"/>
      <c r="AO636" s="252"/>
      <c r="AP636" s="252"/>
      <c r="AQ636" s="252"/>
      <c r="AR636" s="252"/>
      <c r="AS636" s="252"/>
      <c r="AT636" s="252"/>
      <c r="AU636" s="252"/>
      <c r="AV636" s="252"/>
      <c r="AW636" s="252"/>
      <c r="AX636" s="252"/>
    </row>
    <row r="637" spans="1:50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  <c r="AH637" s="252"/>
      <c r="AI637" s="252"/>
      <c r="AJ637" s="252"/>
      <c r="AK637" s="252"/>
      <c r="AL637" s="252"/>
      <c r="AM637" s="252"/>
      <c r="AN637" s="252"/>
      <c r="AO637" s="252"/>
      <c r="AP637" s="252"/>
      <c r="AQ637" s="252"/>
      <c r="AR637" s="252"/>
      <c r="AS637" s="252"/>
      <c r="AT637" s="252"/>
      <c r="AU637" s="252"/>
      <c r="AV637" s="252"/>
      <c r="AW637" s="252"/>
      <c r="AX637" s="252"/>
    </row>
    <row r="638" spans="1:50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  <c r="AH638" s="252"/>
      <c r="AI638" s="252"/>
      <c r="AJ638" s="252"/>
      <c r="AK638" s="252"/>
      <c r="AL638" s="252"/>
      <c r="AM638" s="252"/>
      <c r="AN638" s="252"/>
      <c r="AO638" s="252"/>
      <c r="AP638" s="252"/>
      <c r="AQ638" s="252"/>
      <c r="AR638" s="252"/>
      <c r="AS638" s="252"/>
      <c r="AT638" s="252"/>
      <c r="AU638" s="252"/>
      <c r="AV638" s="252"/>
      <c r="AW638" s="252"/>
      <c r="AX638" s="252"/>
    </row>
    <row r="639" spans="1:50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  <c r="AH639" s="252"/>
      <c r="AI639" s="252"/>
      <c r="AJ639" s="252"/>
      <c r="AK639" s="252"/>
      <c r="AL639" s="252"/>
      <c r="AM639" s="252"/>
      <c r="AN639" s="252"/>
      <c r="AO639" s="252"/>
      <c r="AP639" s="252"/>
      <c r="AQ639" s="252"/>
      <c r="AR639" s="252"/>
      <c r="AS639" s="252"/>
      <c r="AT639" s="252"/>
      <c r="AU639" s="252"/>
      <c r="AV639" s="252"/>
      <c r="AW639" s="252"/>
      <c r="AX639" s="252"/>
    </row>
    <row r="640" spans="1:50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52"/>
      <c r="AC640" s="252"/>
      <c r="AD640" s="252"/>
      <c r="AE640" s="252"/>
      <c r="AF640" s="252"/>
      <c r="AG640" s="252"/>
      <c r="AH640" s="252"/>
      <c r="AI640" s="252"/>
      <c r="AJ640" s="252"/>
      <c r="AK640" s="252"/>
      <c r="AL640" s="252"/>
      <c r="AM640" s="252"/>
      <c r="AN640" s="252"/>
      <c r="AO640" s="252"/>
      <c r="AP640" s="252"/>
      <c r="AQ640" s="252"/>
      <c r="AR640" s="252"/>
      <c r="AS640" s="252"/>
      <c r="AT640" s="252"/>
      <c r="AU640" s="252"/>
      <c r="AV640" s="252"/>
      <c r="AW640" s="252"/>
      <c r="AX640" s="252"/>
    </row>
    <row r="641" spans="1:50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52"/>
      <c r="AC641" s="252"/>
      <c r="AD641" s="252"/>
      <c r="AE641" s="252"/>
      <c r="AF641" s="252"/>
      <c r="AG641" s="252"/>
      <c r="AH641" s="252"/>
      <c r="AI641" s="252"/>
      <c r="AJ641" s="252"/>
      <c r="AK641" s="252"/>
      <c r="AL641" s="252"/>
      <c r="AM641" s="252"/>
      <c r="AN641" s="252"/>
      <c r="AO641" s="252"/>
      <c r="AP641" s="252"/>
      <c r="AQ641" s="252"/>
      <c r="AR641" s="252"/>
      <c r="AS641" s="252"/>
      <c r="AT641" s="252"/>
      <c r="AU641" s="252"/>
      <c r="AV641" s="252"/>
      <c r="AW641" s="252"/>
      <c r="AX641" s="252"/>
    </row>
    <row r="642" spans="1:50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52"/>
      <c r="AC642" s="252"/>
      <c r="AD642" s="252"/>
      <c r="AE642" s="252"/>
      <c r="AF642" s="252"/>
      <c r="AG642" s="252"/>
      <c r="AH642" s="252"/>
      <c r="AI642" s="252"/>
      <c r="AJ642" s="252"/>
      <c r="AK642" s="252"/>
      <c r="AL642" s="252"/>
      <c r="AM642" s="252"/>
      <c r="AN642" s="252"/>
      <c r="AO642" s="252"/>
      <c r="AP642" s="252"/>
      <c r="AQ642" s="252"/>
      <c r="AR642" s="252"/>
      <c r="AS642" s="252"/>
      <c r="AT642" s="252"/>
      <c r="AU642" s="252"/>
      <c r="AV642" s="252"/>
      <c r="AW642" s="252"/>
      <c r="AX642" s="252"/>
    </row>
    <row r="643" spans="1:50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52"/>
      <c r="AC643" s="252"/>
      <c r="AD643" s="252"/>
      <c r="AE643" s="252"/>
      <c r="AF643" s="252"/>
      <c r="AG643" s="252"/>
      <c r="AH643" s="252"/>
      <c r="AI643" s="252"/>
      <c r="AJ643" s="252"/>
      <c r="AK643" s="252"/>
      <c r="AL643" s="252"/>
      <c r="AM643" s="252"/>
      <c r="AN643" s="252"/>
      <c r="AO643" s="252"/>
      <c r="AP643" s="252"/>
      <c r="AQ643" s="252"/>
      <c r="AR643" s="252"/>
      <c r="AS643" s="252"/>
      <c r="AT643" s="252"/>
      <c r="AU643" s="252"/>
      <c r="AV643" s="252"/>
      <c r="AW643" s="252"/>
      <c r="AX643" s="252"/>
    </row>
    <row r="644" spans="1:50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52"/>
      <c r="AC644" s="252"/>
      <c r="AD644" s="252"/>
      <c r="AE644" s="252"/>
      <c r="AF644" s="252"/>
      <c r="AG644" s="252"/>
      <c r="AH644" s="252"/>
      <c r="AI644" s="252"/>
      <c r="AJ644" s="252"/>
      <c r="AK644" s="252"/>
      <c r="AL644" s="252"/>
      <c r="AM644" s="252"/>
      <c r="AN644" s="252"/>
      <c r="AO644" s="252"/>
      <c r="AP644" s="252"/>
      <c r="AQ644" s="252"/>
      <c r="AR644" s="252"/>
      <c r="AS644" s="252"/>
      <c r="AT644" s="252"/>
      <c r="AU644" s="252"/>
      <c r="AV644" s="252"/>
      <c r="AW644" s="252"/>
      <c r="AX644" s="252"/>
    </row>
    <row r="645" spans="1:50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52"/>
      <c r="AC645" s="252"/>
      <c r="AD645" s="252"/>
      <c r="AE645" s="252"/>
      <c r="AF645" s="252"/>
      <c r="AG645" s="252"/>
      <c r="AH645" s="252"/>
      <c r="AI645" s="252"/>
      <c r="AJ645" s="252"/>
      <c r="AK645" s="252"/>
      <c r="AL645" s="252"/>
      <c r="AM645" s="252"/>
      <c r="AN645" s="252"/>
      <c r="AO645" s="252"/>
      <c r="AP645" s="252"/>
      <c r="AQ645" s="252"/>
      <c r="AR645" s="252"/>
      <c r="AS645" s="252"/>
      <c r="AT645" s="252"/>
      <c r="AU645" s="252"/>
      <c r="AV645" s="252"/>
      <c r="AW645" s="252"/>
      <c r="AX645" s="252"/>
    </row>
    <row r="646" spans="1:50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52"/>
      <c r="AC646" s="252"/>
      <c r="AD646" s="252"/>
      <c r="AE646" s="252"/>
      <c r="AF646" s="252"/>
      <c r="AG646" s="252"/>
      <c r="AH646" s="252"/>
      <c r="AI646" s="252"/>
      <c r="AJ646" s="252"/>
      <c r="AK646" s="252"/>
      <c r="AL646" s="252"/>
      <c r="AM646" s="252"/>
      <c r="AN646" s="252"/>
      <c r="AO646" s="252"/>
      <c r="AP646" s="252"/>
      <c r="AQ646" s="252"/>
      <c r="AR646" s="252"/>
      <c r="AS646" s="252"/>
      <c r="AT646" s="252"/>
      <c r="AU646" s="252"/>
      <c r="AV646" s="252"/>
      <c r="AW646" s="252"/>
      <c r="AX646" s="252"/>
    </row>
    <row r="647" spans="1:50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52"/>
      <c r="AC647" s="252"/>
      <c r="AD647" s="252"/>
      <c r="AE647" s="252"/>
      <c r="AF647" s="252"/>
      <c r="AG647" s="252"/>
      <c r="AH647" s="252"/>
      <c r="AI647" s="252"/>
      <c r="AJ647" s="252"/>
      <c r="AK647" s="252"/>
      <c r="AL647" s="252"/>
      <c r="AM647" s="252"/>
      <c r="AN647" s="252"/>
      <c r="AO647" s="252"/>
      <c r="AP647" s="252"/>
      <c r="AQ647" s="252"/>
      <c r="AR647" s="252"/>
      <c r="AS647" s="252"/>
      <c r="AT647" s="252"/>
      <c r="AU647" s="252"/>
      <c r="AV647" s="252"/>
      <c r="AW647" s="252"/>
      <c r="AX647" s="252"/>
    </row>
    <row r="648" spans="1:50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52"/>
      <c r="AC648" s="252"/>
      <c r="AD648" s="252"/>
      <c r="AE648" s="252"/>
      <c r="AF648" s="252"/>
      <c r="AG648" s="252"/>
      <c r="AH648" s="252"/>
      <c r="AI648" s="252"/>
      <c r="AJ648" s="252"/>
      <c r="AK648" s="252"/>
      <c r="AL648" s="252"/>
      <c r="AM648" s="252"/>
      <c r="AN648" s="252"/>
      <c r="AO648" s="252"/>
      <c r="AP648" s="252"/>
      <c r="AQ648" s="252"/>
      <c r="AR648" s="252"/>
      <c r="AS648" s="252"/>
      <c r="AT648" s="252"/>
      <c r="AU648" s="252"/>
      <c r="AV648" s="252"/>
      <c r="AW648" s="252"/>
      <c r="AX648" s="252"/>
    </row>
    <row r="649" spans="1:50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  <c r="AA649" s="252"/>
      <c r="AB649" s="252"/>
      <c r="AC649" s="252"/>
      <c r="AD649" s="252"/>
      <c r="AE649" s="252"/>
      <c r="AF649" s="252"/>
      <c r="AG649" s="252"/>
      <c r="AH649" s="252"/>
      <c r="AI649" s="252"/>
      <c r="AJ649" s="252"/>
      <c r="AK649" s="252"/>
      <c r="AL649" s="252"/>
      <c r="AM649" s="252"/>
      <c r="AN649" s="252"/>
      <c r="AO649" s="252"/>
      <c r="AP649" s="252"/>
      <c r="AQ649" s="252"/>
      <c r="AR649" s="252"/>
      <c r="AS649" s="252"/>
      <c r="AT649" s="252"/>
      <c r="AU649" s="252"/>
      <c r="AV649" s="252"/>
      <c r="AW649" s="252"/>
      <c r="AX649" s="252"/>
    </row>
    <row r="650" spans="1:50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  <c r="AA650" s="252"/>
      <c r="AB650" s="252"/>
      <c r="AC650" s="252"/>
      <c r="AD650" s="252"/>
      <c r="AE650" s="252"/>
      <c r="AF650" s="252"/>
      <c r="AG650" s="252"/>
      <c r="AH650" s="252"/>
      <c r="AI650" s="252"/>
      <c r="AJ650" s="252"/>
      <c r="AK650" s="252"/>
      <c r="AL650" s="252"/>
      <c r="AM650" s="252"/>
      <c r="AN650" s="252"/>
      <c r="AO650" s="252"/>
      <c r="AP650" s="252"/>
      <c r="AQ650" s="252"/>
      <c r="AR650" s="252"/>
      <c r="AS650" s="252"/>
      <c r="AT650" s="252"/>
      <c r="AU650" s="252"/>
      <c r="AV650" s="252"/>
      <c r="AW650" s="252"/>
      <c r="AX650" s="252"/>
    </row>
    <row r="651" spans="1:50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252"/>
      <c r="AD651" s="252"/>
      <c r="AE651" s="252"/>
      <c r="AF651" s="252"/>
      <c r="AG651" s="252"/>
      <c r="AH651" s="252"/>
      <c r="AI651" s="252"/>
      <c r="AJ651" s="252"/>
      <c r="AK651" s="252"/>
      <c r="AL651" s="252"/>
      <c r="AM651" s="252"/>
      <c r="AN651" s="252"/>
      <c r="AO651" s="252"/>
      <c r="AP651" s="252"/>
      <c r="AQ651" s="252"/>
      <c r="AR651" s="252"/>
      <c r="AS651" s="252"/>
      <c r="AT651" s="252"/>
      <c r="AU651" s="252"/>
      <c r="AV651" s="252"/>
      <c r="AW651" s="252"/>
      <c r="AX651" s="252"/>
    </row>
    <row r="652" spans="1:50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  <c r="AA652" s="252"/>
      <c r="AB652" s="252"/>
      <c r="AC652" s="252"/>
      <c r="AD652" s="252"/>
      <c r="AE652" s="252"/>
      <c r="AF652" s="252"/>
      <c r="AG652" s="252"/>
      <c r="AH652" s="252"/>
      <c r="AI652" s="252"/>
      <c r="AJ652" s="252"/>
      <c r="AK652" s="252"/>
      <c r="AL652" s="252"/>
      <c r="AM652" s="252"/>
      <c r="AN652" s="252"/>
      <c r="AO652" s="252"/>
      <c r="AP652" s="252"/>
      <c r="AQ652" s="252"/>
      <c r="AR652" s="252"/>
      <c r="AS652" s="252"/>
      <c r="AT652" s="252"/>
      <c r="AU652" s="252"/>
      <c r="AV652" s="252"/>
      <c r="AW652" s="252"/>
      <c r="AX652" s="252"/>
    </row>
    <row r="653" spans="1:50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  <c r="AA653" s="252"/>
      <c r="AB653" s="252"/>
      <c r="AC653" s="252"/>
      <c r="AD653" s="252"/>
      <c r="AE653" s="252"/>
      <c r="AF653" s="252"/>
      <c r="AG653" s="252"/>
      <c r="AH653" s="252"/>
      <c r="AI653" s="252"/>
      <c r="AJ653" s="252"/>
      <c r="AK653" s="252"/>
      <c r="AL653" s="252"/>
      <c r="AM653" s="252"/>
      <c r="AN653" s="252"/>
      <c r="AO653" s="252"/>
      <c r="AP653" s="252"/>
      <c r="AQ653" s="252"/>
      <c r="AR653" s="252"/>
      <c r="AS653" s="252"/>
      <c r="AT653" s="252"/>
      <c r="AU653" s="252"/>
      <c r="AV653" s="252"/>
      <c r="AW653" s="252"/>
      <c r="AX653" s="252"/>
    </row>
    <row r="654" spans="1:50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  <c r="AA654" s="252"/>
      <c r="AB654" s="252"/>
      <c r="AC654" s="252"/>
      <c r="AD654" s="252"/>
      <c r="AE654" s="252"/>
      <c r="AF654" s="252"/>
      <c r="AG654" s="252"/>
      <c r="AH654" s="252"/>
      <c r="AI654" s="252"/>
      <c r="AJ654" s="252"/>
      <c r="AK654" s="252"/>
      <c r="AL654" s="252"/>
      <c r="AM654" s="252"/>
      <c r="AN654" s="252"/>
      <c r="AO654" s="252"/>
      <c r="AP654" s="252"/>
      <c r="AQ654" s="252"/>
      <c r="AR654" s="252"/>
      <c r="AS654" s="252"/>
      <c r="AT654" s="252"/>
      <c r="AU654" s="252"/>
      <c r="AV654" s="252"/>
      <c r="AW654" s="252"/>
      <c r="AX654" s="252"/>
    </row>
    <row r="655" spans="1:50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  <c r="AA655" s="252"/>
      <c r="AB655" s="252"/>
      <c r="AC655" s="252"/>
      <c r="AD655" s="252"/>
      <c r="AE655" s="252"/>
      <c r="AF655" s="252"/>
      <c r="AG655" s="252"/>
      <c r="AH655" s="252"/>
      <c r="AI655" s="252"/>
      <c r="AJ655" s="252"/>
      <c r="AK655" s="252"/>
      <c r="AL655" s="252"/>
      <c r="AM655" s="252"/>
      <c r="AN655" s="252"/>
      <c r="AO655" s="252"/>
      <c r="AP655" s="252"/>
      <c r="AQ655" s="252"/>
      <c r="AR655" s="252"/>
      <c r="AS655" s="252"/>
      <c r="AT655" s="252"/>
      <c r="AU655" s="252"/>
      <c r="AV655" s="252"/>
      <c r="AW655" s="252"/>
      <c r="AX655" s="252"/>
    </row>
    <row r="656" spans="1:50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  <c r="AA656" s="252"/>
      <c r="AB656" s="252"/>
      <c r="AC656" s="252"/>
      <c r="AD656" s="252"/>
      <c r="AE656" s="252"/>
      <c r="AF656" s="252"/>
      <c r="AG656" s="252"/>
      <c r="AH656" s="252"/>
      <c r="AI656" s="252"/>
      <c r="AJ656" s="252"/>
      <c r="AK656" s="252"/>
      <c r="AL656" s="252"/>
      <c r="AM656" s="252"/>
      <c r="AN656" s="252"/>
      <c r="AO656" s="252"/>
      <c r="AP656" s="252"/>
      <c r="AQ656" s="252"/>
      <c r="AR656" s="252"/>
      <c r="AS656" s="252"/>
      <c r="AT656" s="252"/>
      <c r="AU656" s="252"/>
      <c r="AV656" s="252"/>
      <c r="AW656" s="252"/>
      <c r="AX656" s="252"/>
    </row>
    <row r="657" spans="1:50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  <c r="AA657" s="252"/>
      <c r="AB657" s="252"/>
      <c r="AC657" s="252"/>
      <c r="AD657" s="252"/>
      <c r="AE657" s="252"/>
      <c r="AF657" s="252"/>
      <c r="AG657" s="252"/>
      <c r="AH657" s="252"/>
      <c r="AI657" s="252"/>
      <c r="AJ657" s="252"/>
      <c r="AK657" s="252"/>
      <c r="AL657" s="252"/>
      <c r="AM657" s="252"/>
      <c r="AN657" s="252"/>
      <c r="AO657" s="252"/>
      <c r="AP657" s="252"/>
      <c r="AQ657" s="252"/>
      <c r="AR657" s="252"/>
      <c r="AS657" s="252"/>
      <c r="AT657" s="252"/>
      <c r="AU657" s="252"/>
      <c r="AV657" s="252"/>
      <c r="AW657" s="252"/>
      <c r="AX657" s="252"/>
    </row>
    <row r="658" spans="1:50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  <c r="AA658" s="252"/>
      <c r="AB658" s="252"/>
      <c r="AC658" s="252"/>
      <c r="AD658" s="252"/>
      <c r="AE658" s="252"/>
      <c r="AF658" s="252"/>
      <c r="AG658" s="252"/>
      <c r="AH658" s="252"/>
      <c r="AI658" s="252"/>
      <c r="AJ658" s="252"/>
      <c r="AK658" s="252"/>
      <c r="AL658" s="252"/>
      <c r="AM658" s="252"/>
      <c r="AN658" s="252"/>
      <c r="AO658" s="252"/>
      <c r="AP658" s="252"/>
      <c r="AQ658" s="252"/>
      <c r="AR658" s="252"/>
      <c r="AS658" s="252"/>
      <c r="AT658" s="252"/>
      <c r="AU658" s="252"/>
      <c r="AV658" s="252"/>
      <c r="AW658" s="252"/>
      <c r="AX658" s="252"/>
    </row>
    <row r="659" spans="1:50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  <c r="AA659" s="252"/>
      <c r="AB659" s="252"/>
      <c r="AC659" s="252"/>
      <c r="AD659" s="252"/>
      <c r="AE659" s="252"/>
      <c r="AF659" s="252"/>
      <c r="AG659" s="252"/>
      <c r="AH659" s="252"/>
      <c r="AI659" s="252"/>
      <c r="AJ659" s="252"/>
      <c r="AK659" s="252"/>
      <c r="AL659" s="252"/>
      <c r="AM659" s="252"/>
      <c r="AN659" s="252"/>
      <c r="AO659" s="252"/>
      <c r="AP659" s="252"/>
      <c r="AQ659" s="252"/>
      <c r="AR659" s="252"/>
      <c r="AS659" s="252"/>
      <c r="AT659" s="252"/>
      <c r="AU659" s="252"/>
      <c r="AV659" s="252"/>
      <c r="AW659" s="252"/>
      <c r="AX659" s="252"/>
    </row>
    <row r="660" spans="1:50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  <c r="AA660" s="252"/>
      <c r="AB660" s="252"/>
      <c r="AC660" s="252"/>
      <c r="AD660" s="252"/>
      <c r="AE660" s="252"/>
      <c r="AF660" s="252"/>
      <c r="AG660" s="252"/>
      <c r="AH660" s="252"/>
      <c r="AI660" s="252"/>
      <c r="AJ660" s="252"/>
      <c r="AK660" s="252"/>
      <c r="AL660" s="252"/>
      <c r="AM660" s="252"/>
      <c r="AN660" s="252"/>
      <c r="AO660" s="252"/>
      <c r="AP660" s="252"/>
      <c r="AQ660" s="252"/>
      <c r="AR660" s="252"/>
      <c r="AS660" s="252"/>
      <c r="AT660" s="252"/>
      <c r="AU660" s="252"/>
      <c r="AV660" s="252"/>
      <c r="AW660" s="252"/>
      <c r="AX660" s="252"/>
    </row>
    <row r="661" spans="1:50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  <c r="AA661" s="252"/>
      <c r="AB661" s="252"/>
      <c r="AC661" s="252"/>
      <c r="AD661" s="252"/>
      <c r="AE661" s="252"/>
      <c r="AF661" s="252"/>
      <c r="AG661" s="252"/>
      <c r="AH661" s="252"/>
      <c r="AI661" s="252"/>
      <c r="AJ661" s="252"/>
      <c r="AK661" s="252"/>
      <c r="AL661" s="252"/>
      <c r="AM661" s="252"/>
      <c r="AN661" s="252"/>
      <c r="AO661" s="252"/>
      <c r="AP661" s="252"/>
      <c r="AQ661" s="252"/>
      <c r="AR661" s="252"/>
      <c r="AS661" s="252"/>
      <c r="AT661" s="252"/>
      <c r="AU661" s="252"/>
      <c r="AV661" s="252"/>
      <c r="AW661" s="252"/>
      <c r="AX661" s="252"/>
    </row>
    <row r="662" spans="1:50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  <c r="AA662" s="252"/>
      <c r="AB662" s="252"/>
      <c r="AC662" s="252"/>
      <c r="AD662" s="252"/>
      <c r="AE662" s="252"/>
      <c r="AF662" s="252"/>
      <c r="AG662" s="252"/>
      <c r="AH662" s="252"/>
      <c r="AI662" s="252"/>
      <c r="AJ662" s="252"/>
      <c r="AK662" s="252"/>
      <c r="AL662" s="252"/>
      <c r="AM662" s="252"/>
      <c r="AN662" s="252"/>
      <c r="AO662" s="252"/>
      <c r="AP662" s="252"/>
      <c r="AQ662" s="252"/>
      <c r="AR662" s="252"/>
      <c r="AS662" s="252"/>
      <c r="AT662" s="252"/>
      <c r="AU662" s="252"/>
      <c r="AV662" s="252"/>
      <c r="AW662" s="252"/>
      <c r="AX662" s="252"/>
    </row>
    <row r="663" spans="1:50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  <c r="AA663" s="252"/>
      <c r="AB663" s="252"/>
      <c r="AC663" s="252"/>
      <c r="AD663" s="252"/>
      <c r="AE663" s="252"/>
      <c r="AF663" s="252"/>
      <c r="AG663" s="252"/>
      <c r="AH663" s="252"/>
      <c r="AI663" s="252"/>
      <c r="AJ663" s="252"/>
      <c r="AK663" s="252"/>
      <c r="AL663" s="252"/>
      <c r="AM663" s="252"/>
      <c r="AN663" s="252"/>
      <c r="AO663" s="252"/>
      <c r="AP663" s="252"/>
      <c r="AQ663" s="252"/>
      <c r="AR663" s="252"/>
      <c r="AS663" s="252"/>
      <c r="AT663" s="252"/>
      <c r="AU663" s="252"/>
      <c r="AV663" s="252"/>
      <c r="AW663" s="252"/>
      <c r="AX663" s="252"/>
    </row>
    <row r="664" spans="1:50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  <c r="AA664" s="252"/>
      <c r="AB664" s="252"/>
      <c r="AC664" s="252"/>
      <c r="AD664" s="252"/>
      <c r="AE664" s="252"/>
      <c r="AF664" s="252"/>
      <c r="AG664" s="252"/>
      <c r="AH664" s="252"/>
      <c r="AI664" s="252"/>
      <c r="AJ664" s="252"/>
      <c r="AK664" s="252"/>
      <c r="AL664" s="252"/>
      <c r="AM664" s="252"/>
      <c r="AN664" s="252"/>
      <c r="AO664" s="252"/>
      <c r="AP664" s="252"/>
      <c r="AQ664" s="252"/>
      <c r="AR664" s="252"/>
      <c r="AS664" s="252"/>
      <c r="AT664" s="252"/>
      <c r="AU664" s="252"/>
      <c r="AV664" s="252"/>
      <c r="AW664" s="252"/>
      <c r="AX664" s="252"/>
    </row>
    <row r="665" spans="1:50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  <c r="AA665" s="252"/>
      <c r="AB665" s="252"/>
      <c r="AC665" s="252"/>
      <c r="AD665" s="252"/>
      <c r="AE665" s="252"/>
      <c r="AF665" s="252"/>
      <c r="AG665" s="252"/>
      <c r="AH665" s="252"/>
      <c r="AI665" s="252"/>
      <c r="AJ665" s="252"/>
      <c r="AK665" s="252"/>
      <c r="AL665" s="252"/>
      <c r="AM665" s="252"/>
      <c r="AN665" s="252"/>
      <c r="AO665" s="252"/>
      <c r="AP665" s="252"/>
      <c r="AQ665" s="252"/>
      <c r="AR665" s="252"/>
      <c r="AS665" s="252"/>
      <c r="AT665" s="252"/>
      <c r="AU665" s="252"/>
      <c r="AV665" s="252"/>
      <c r="AW665" s="252"/>
      <c r="AX665" s="252"/>
    </row>
    <row r="666" spans="1:50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52"/>
      <c r="AS666" s="252"/>
      <c r="AT666" s="252"/>
      <c r="AU666" s="252"/>
      <c r="AV666" s="252"/>
      <c r="AW666" s="252"/>
      <c r="AX666" s="252"/>
    </row>
    <row r="667" spans="1:50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  <c r="AA667" s="252"/>
      <c r="AB667" s="252"/>
      <c r="AC667" s="252"/>
      <c r="AD667" s="252"/>
      <c r="AE667" s="252"/>
      <c r="AF667" s="252"/>
      <c r="AG667" s="252"/>
      <c r="AH667" s="252"/>
      <c r="AI667" s="252"/>
      <c r="AJ667" s="252"/>
      <c r="AK667" s="252"/>
      <c r="AL667" s="252"/>
      <c r="AM667" s="252"/>
      <c r="AN667" s="252"/>
      <c r="AO667" s="252"/>
      <c r="AP667" s="252"/>
      <c r="AQ667" s="252"/>
      <c r="AR667" s="252"/>
      <c r="AS667" s="252"/>
      <c r="AT667" s="252"/>
      <c r="AU667" s="252"/>
      <c r="AV667" s="252"/>
      <c r="AW667" s="252"/>
      <c r="AX667" s="252"/>
    </row>
    <row r="668" spans="1:50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  <c r="AA668" s="252"/>
      <c r="AB668" s="252"/>
      <c r="AC668" s="252"/>
      <c r="AD668" s="252"/>
      <c r="AE668" s="252"/>
      <c r="AF668" s="252"/>
      <c r="AG668" s="252"/>
      <c r="AH668" s="252"/>
      <c r="AI668" s="252"/>
      <c r="AJ668" s="252"/>
      <c r="AK668" s="252"/>
      <c r="AL668" s="252"/>
      <c r="AM668" s="252"/>
      <c r="AN668" s="252"/>
      <c r="AO668" s="252"/>
      <c r="AP668" s="252"/>
      <c r="AQ668" s="252"/>
      <c r="AR668" s="252"/>
      <c r="AS668" s="252"/>
      <c r="AT668" s="252"/>
      <c r="AU668" s="252"/>
      <c r="AV668" s="252"/>
      <c r="AW668" s="252"/>
      <c r="AX668" s="252"/>
    </row>
    <row r="669" spans="1:50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  <c r="AA669" s="252"/>
      <c r="AB669" s="252"/>
      <c r="AC669" s="252"/>
      <c r="AD669" s="252"/>
      <c r="AE669" s="252"/>
      <c r="AF669" s="252"/>
      <c r="AG669" s="252"/>
      <c r="AH669" s="252"/>
      <c r="AI669" s="252"/>
      <c r="AJ669" s="252"/>
      <c r="AK669" s="252"/>
      <c r="AL669" s="252"/>
      <c r="AM669" s="252"/>
      <c r="AN669" s="252"/>
      <c r="AO669" s="252"/>
      <c r="AP669" s="252"/>
      <c r="AQ669" s="252"/>
      <c r="AR669" s="252"/>
      <c r="AS669" s="252"/>
      <c r="AT669" s="252"/>
      <c r="AU669" s="252"/>
      <c r="AV669" s="252"/>
      <c r="AW669" s="252"/>
      <c r="AX669" s="252"/>
    </row>
    <row r="670" spans="1:50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  <c r="AA670" s="252"/>
      <c r="AB670" s="252"/>
      <c r="AC670" s="252"/>
      <c r="AD670" s="252"/>
      <c r="AE670" s="252"/>
      <c r="AF670" s="252"/>
      <c r="AG670" s="252"/>
      <c r="AH670" s="252"/>
      <c r="AI670" s="252"/>
      <c r="AJ670" s="252"/>
      <c r="AK670" s="252"/>
      <c r="AL670" s="252"/>
      <c r="AM670" s="252"/>
      <c r="AN670" s="252"/>
      <c r="AO670" s="252"/>
      <c r="AP670" s="252"/>
      <c r="AQ670" s="252"/>
      <c r="AR670" s="252"/>
      <c r="AS670" s="252"/>
      <c r="AT670" s="252"/>
      <c r="AU670" s="252"/>
      <c r="AV670" s="252"/>
      <c r="AW670" s="252"/>
      <c r="AX670" s="252"/>
    </row>
    <row r="671" spans="1:50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  <c r="AA671" s="252"/>
      <c r="AB671" s="252"/>
      <c r="AC671" s="252"/>
      <c r="AD671" s="252"/>
      <c r="AE671" s="252"/>
      <c r="AF671" s="252"/>
      <c r="AG671" s="252"/>
      <c r="AH671" s="252"/>
      <c r="AI671" s="252"/>
      <c r="AJ671" s="252"/>
      <c r="AK671" s="252"/>
      <c r="AL671" s="252"/>
      <c r="AM671" s="252"/>
      <c r="AN671" s="252"/>
      <c r="AO671" s="252"/>
      <c r="AP671" s="252"/>
      <c r="AQ671" s="252"/>
      <c r="AR671" s="252"/>
      <c r="AS671" s="252"/>
      <c r="AT671" s="252"/>
      <c r="AU671" s="252"/>
      <c r="AV671" s="252"/>
      <c r="AW671" s="252"/>
      <c r="AX671" s="252"/>
    </row>
    <row r="672" spans="1:50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  <c r="AA672" s="252"/>
      <c r="AB672" s="252"/>
      <c r="AC672" s="252"/>
      <c r="AD672" s="252"/>
      <c r="AE672" s="252"/>
      <c r="AF672" s="252"/>
      <c r="AG672" s="252"/>
      <c r="AH672" s="252"/>
      <c r="AI672" s="252"/>
      <c r="AJ672" s="252"/>
      <c r="AK672" s="252"/>
      <c r="AL672" s="252"/>
      <c r="AM672" s="252"/>
      <c r="AN672" s="252"/>
      <c r="AO672" s="252"/>
      <c r="AP672" s="252"/>
      <c r="AQ672" s="252"/>
      <c r="AR672" s="252"/>
      <c r="AS672" s="252"/>
      <c r="AT672" s="252"/>
      <c r="AU672" s="252"/>
      <c r="AV672" s="252"/>
      <c r="AW672" s="252"/>
      <c r="AX672" s="252"/>
    </row>
    <row r="673" spans="1:50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  <c r="AA673" s="252"/>
      <c r="AB673" s="252"/>
      <c r="AC673" s="252"/>
      <c r="AD673" s="252"/>
      <c r="AE673" s="252"/>
      <c r="AF673" s="252"/>
      <c r="AG673" s="252"/>
      <c r="AH673" s="252"/>
      <c r="AI673" s="252"/>
      <c r="AJ673" s="252"/>
      <c r="AK673" s="252"/>
      <c r="AL673" s="252"/>
      <c r="AM673" s="252"/>
      <c r="AN673" s="252"/>
      <c r="AO673" s="252"/>
      <c r="AP673" s="252"/>
      <c r="AQ673" s="252"/>
      <c r="AR673" s="252"/>
      <c r="AS673" s="252"/>
      <c r="AT673" s="252"/>
      <c r="AU673" s="252"/>
      <c r="AV673" s="252"/>
      <c r="AW673" s="252"/>
      <c r="AX673" s="252"/>
    </row>
    <row r="674" spans="1:50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  <c r="AA674" s="252"/>
      <c r="AB674" s="252"/>
      <c r="AC674" s="252"/>
      <c r="AD674" s="252"/>
      <c r="AE674" s="252"/>
      <c r="AF674" s="252"/>
      <c r="AG674" s="252"/>
      <c r="AH674" s="252"/>
      <c r="AI674" s="252"/>
      <c r="AJ674" s="252"/>
      <c r="AK674" s="252"/>
      <c r="AL674" s="252"/>
      <c r="AM674" s="252"/>
      <c r="AN674" s="252"/>
      <c r="AO674" s="252"/>
      <c r="AP674" s="252"/>
      <c r="AQ674" s="252"/>
      <c r="AR674" s="252"/>
      <c r="AS674" s="252"/>
      <c r="AT674" s="252"/>
      <c r="AU674" s="252"/>
      <c r="AV674" s="252"/>
      <c r="AW674" s="252"/>
      <c r="AX674" s="252"/>
    </row>
    <row r="675" spans="1:50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  <c r="AA675" s="252"/>
      <c r="AB675" s="252"/>
      <c r="AC675" s="252"/>
      <c r="AD675" s="252"/>
      <c r="AE675" s="252"/>
      <c r="AF675" s="252"/>
      <c r="AG675" s="252"/>
      <c r="AH675" s="252"/>
      <c r="AI675" s="252"/>
      <c r="AJ675" s="252"/>
      <c r="AK675" s="252"/>
      <c r="AL675" s="252"/>
      <c r="AM675" s="252"/>
      <c r="AN675" s="252"/>
      <c r="AO675" s="252"/>
      <c r="AP675" s="252"/>
      <c r="AQ675" s="252"/>
      <c r="AR675" s="252"/>
      <c r="AS675" s="252"/>
      <c r="AT675" s="252"/>
      <c r="AU675" s="252"/>
      <c r="AV675" s="252"/>
      <c r="AW675" s="252"/>
      <c r="AX675" s="252"/>
    </row>
    <row r="676" spans="1:50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  <c r="AA676" s="252"/>
      <c r="AB676" s="252"/>
      <c r="AC676" s="252"/>
      <c r="AD676" s="252"/>
      <c r="AE676" s="252"/>
      <c r="AF676" s="252"/>
      <c r="AG676" s="252"/>
      <c r="AH676" s="252"/>
      <c r="AI676" s="252"/>
      <c r="AJ676" s="252"/>
      <c r="AK676" s="252"/>
      <c r="AL676" s="252"/>
      <c r="AM676" s="252"/>
      <c r="AN676" s="252"/>
      <c r="AO676" s="252"/>
      <c r="AP676" s="252"/>
      <c r="AQ676" s="252"/>
      <c r="AR676" s="252"/>
      <c r="AS676" s="252"/>
      <c r="AT676" s="252"/>
      <c r="AU676" s="252"/>
      <c r="AV676" s="252"/>
      <c r="AW676" s="252"/>
      <c r="AX676" s="252"/>
    </row>
    <row r="677" spans="1:50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  <c r="AA677" s="252"/>
      <c r="AB677" s="252"/>
      <c r="AC677" s="252"/>
      <c r="AD677" s="252"/>
      <c r="AE677" s="252"/>
      <c r="AF677" s="252"/>
      <c r="AG677" s="252"/>
      <c r="AH677" s="252"/>
      <c r="AI677" s="252"/>
      <c r="AJ677" s="252"/>
      <c r="AK677" s="252"/>
      <c r="AL677" s="252"/>
      <c r="AM677" s="252"/>
      <c r="AN677" s="252"/>
      <c r="AO677" s="252"/>
      <c r="AP677" s="252"/>
      <c r="AQ677" s="252"/>
      <c r="AR677" s="252"/>
      <c r="AS677" s="252"/>
      <c r="AT677" s="252"/>
      <c r="AU677" s="252"/>
      <c r="AV677" s="252"/>
      <c r="AW677" s="252"/>
      <c r="AX677" s="252"/>
    </row>
    <row r="678" spans="1:50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  <c r="AH678" s="252"/>
      <c r="AI678" s="252"/>
      <c r="AJ678" s="252"/>
      <c r="AK678" s="252"/>
      <c r="AL678" s="252"/>
      <c r="AM678" s="252"/>
      <c r="AN678" s="252"/>
      <c r="AO678" s="252"/>
      <c r="AP678" s="252"/>
      <c r="AQ678" s="252"/>
      <c r="AR678" s="252"/>
      <c r="AS678" s="252"/>
      <c r="AT678" s="252"/>
      <c r="AU678" s="252"/>
      <c r="AV678" s="252"/>
      <c r="AW678" s="252"/>
      <c r="AX678" s="252"/>
    </row>
    <row r="679" spans="1:50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  <c r="AH679" s="252"/>
      <c r="AI679" s="252"/>
      <c r="AJ679" s="252"/>
      <c r="AK679" s="252"/>
      <c r="AL679" s="252"/>
      <c r="AM679" s="252"/>
      <c r="AN679" s="252"/>
      <c r="AO679" s="252"/>
      <c r="AP679" s="252"/>
      <c r="AQ679" s="252"/>
      <c r="AR679" s="252"/>
      <c r="AS679" s="252"/>
      <c r="AT679" s="252"/>
      <c r="AU679" s="252"/>
      <c r="AV679" s="252"/>
      <c r="AW679" s="252"/>
      <c r="AX679" s="252"/>
    </row>
    <row r="680" spans="1:50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  <c r="AH680" s="252"/>
      <c r="AI680" s="252"/>
      <c r="AJ680" s="252"/>
      <c r="AK680" s="252"/>
      <c r="AL680" s="252"/>
      <c r="AM680" s="252"/>
      <c r="AN680" s="252"/>
      <c r="AO680" s="252"/>
      <c r="AP680" s="252"/>
      <c r="AQ680" s="252"/>
      <c r="AR680" s="252"/>
      <c r="AS680" s="252"/>
      <c r="AT680" s="252"/>
      <c r="AU680" s="252"/>
      <c r="AV680" s="252"/>
      <c r="AW680" s="252"/>
      <c r="AX680" s="252"/>
    </row>
    <row r="681" spans="1:50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  <c r="AH681" s="252"/>
      <c r="AI681" s="252"/>
      <c r="AJ681" s="252"/>
      <c r="AK681" s="252"/>
      <c r="AL681" s="252"/>
      <c r="AM681" s="252"/>
      <c r="AN681" s="252"/>
      <c r="AO681" s="252"/>
      <c r="AP681" s="252"/>
      <c r="AQ681" s="252"/>
      <c r="AR681" s="252"/>
      <c r="AS681" s="252"/>
      <c r="AT681" s="252"/>
      <c r="AU681" s="252"/>
      <c r="AV681" s="252"/>
      <c r="AW681" s="252"/>
      <c r="AX681" s="252"/>
    </row>
    <row r="682" spans="1:50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  <c r="AH682" s="252"/>
      <c r="AI682" s="252"/>
      <c r="AJ682" s="252"/>
      <c r="AK682" s="252"/>
      <c r="AL682" s="252"/>
      <c r="AM682" s="252"/>
      <c r="AN682" s="252"/>
      <c r="AO682" s="252"/>
      <c r="AP682" s="252"/>
      <c r="AQ682" s="252"/>
      <c r="AR682" s="252"/>
      <c r="AS682" s="252"/>
      <c r="AT682" s="252"/>
      <c r="AU682" s="252"/>
      <c r="AV682" s="252"/>
      <c r="AW682" s="252"/>
      <c r="AX682" s="252"/>
    </row>
    <row r="683" spans="1:50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  <c r="AA683" s="252"/>
      <c r="AB683" s="252"/>
      <c r="AC683" s="252"/>
      <c r="AD683" s="252"/>
      <c r="AE683" s="252"/>
      <c r="AF683" s="252"/>
      <c r="AG683" s="252"/>
      <c r="AH683" s="252"/>
      <c r="AI683" s="252"/>
      <c r="AJ683" s="252"/>
      <c r="AK683" s="252"/>
      <c r="AL683" s="252"/>
      <c r="AM683" s="252"/>
      <c r="AN683" s="252"/>
      <c r="AO683" s="252"/>
      <c r="AP683" s="252"/>
      <c r="AQ683" s="252"/>
      <c r="AR683" s="252"/>
      <c r="AS683" s="252"/>
      <c r="AT683" s="252"/>
      <c r="AU683" s="252"/>
      <c r="AV683" s="252"/>
      <c r="AW683" s="252"/>
      <c r="AX683" s="252"/>
    </row>
    <row r="684" spans="1:50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  <c r="AA684" s="252"/>
      <c r="AB684" s="252"/>
      <c r="AC684" s="252"/>
      <c r="AD684" s="252"/>
      <c r="AE684" s="252"/>
      <c r="AF684" s="252"/>
      <c r="AG684" s="252"/>
      <c r="AH684" s="252"/>
      <c r="AI684" s="252"/>
      <c r="AJ684" s="252"/>
      <c r="AK684" s="252"/>
      <c r="AL684" s="252"/>
      <c r="AM684" s="252"/>
      <c r="AN684" s="252"/>
      <c r="AO684" s="252"/>
      <c r="AP684" s="252"/>
      <c r="AQ684" s="252"/>
      <c r="AR684" s="252"/>
      <c r="AS684" s="252"/>
      <c r="AT684" s="252"/>
      <c r="AU684" s="252"/>
      <c r="AV684" s="252"/>
      <c r="AW684" s="252"/>
      <c r="AX684" s="252"/>
    </row>
    <row r="685" spans="1:50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  <c r="AA685" s="252"/>
      <c r="AB685" s="252"/>
      <c r="AC685" s="252"/>
      <c r="AD685" s="252"/>
      <c r="AE685" s="252"/>
      <c r="AF685" s="252"/>
      <c r="AG685" s="252"/>
      <c r="AH685" s="252"/>
      <c r="AI685" s="252"/>
      <c r="AJ685" s="252"/>
      <c r="AK685" s="252"/>
      <c r="AL685" s="252"/>
      <c r="AM685" s="252"/>
      <c r="AN685" s="252"/>
      <c r="AO685" s="252"/>
      <c r="AP685" s="252"/>
      <c r="AQ685" s="252"/>
      <c r="AR685" s="252"/>
      <c r="AS685" s="252"/>
      <c r="AT685" s="252"/>
      <c r="AU685" s="252"/>
      <c r="AV685" s="252"/>
      <c r="AW685" s="252"/>
      <c r="AX685" s="252"/>
    </row>
    <row r="686" spans="1:50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  <c r="AA686" s="252"/>
      <c r="AB686" s="252"/>
      <c r="AC686" s="252"/>
      <c r="AD686" s="252"/>
      <c r="AE686" s="252"/>
      <c r="AF686" s="252"/>
      <c r="AG686" s="252"/>
      <c r="AH686" s="252"/>
      <c r="AI686" s="252"/>
      <c r="AJ686" s="252"/>
      <c r="AK686" s="252"/>
      <c r="AL686" s="252"/>
      <c r="AM686" s="252"/>
      <c r="AN686" s="252"/>
      <c r="AO686" s="252"/>
      <c r="AP686" s="252"/>
      <c r="AQ686" s="252"/>
      <c r="AR686" s="252"/>
      <c r="AS686" s="252"/>
      <c r="AT686" s="252"/>
      <c r="AU686" s="252"/>
      <c r="AV686" s="252"/>
      <c r="AW686" s="252"/>
      <c r="AX686" s="252"/>
    </row>
    <row r="687" spans="1:50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  <c r="AA687" s="252"/>
      <c r="AB687" s="252"/>
      <c r="AC687" s="252"/>
      <c r="AD687" s="252"/>
      <c r="AE687" s="252"/>
      <c r="AF687" s="252"/>
      <c r="AG687" s="252"/>
      <c r="AH687" s="252"/>
      <c r="AI687" s="252"/>
      <c r="AJ687" s="252"/>
      <c r="AK687" s="252"/>
      <c r="AL687" s="252"/>
      <c r="AM687" s="252"/>
      <c r="AN687" s="252"/>
      <c r="AO687" s="252"/>
      <c r="AP687" s="252"/>
      <c r="AQ687" s="252"/>
      <c r="AR687" s="252"/>
      <c r="AS687" s="252"/>
      <c r="AT687" s="252"/>
      <c r="AU687" s="252"/>
      <c r="AV687" s="252"/>
      <c r="AW687" s="252"/>
      <c r="AX687" s="252"/>
    </row>
    <row r="688" spans="1:50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  <c r="AA688" s="252"/>
      <c r="AB688" s="252"/>
      <c r="AC688" s="252"/>
      <c r="AD688" s="252"/>
      <c r="AE688" s="252"/>
      <c r="AF688" s="252"/>
      <c r="AG688" s="252"/>
      <c r="AH688" s="252"/>
      <c r="AI688" s="252"/>
      <c r="AJ688" s="252"/>
      <c r="AK688" s="252"/>
      <c r="AL688" s="252"/>
      <c r="AM688" s="252"/>
      <c r="AN688" s="252"/>
      <c r="AO688" s="252"/>
      <c r="AP688" s="252"/>
      <c r="AQ688" s="252"/>
      <c r="AR688" s="252"/>
      <c r="AS688" s="252"/>
      <c r="AT688" s="252"/>
      <c r="AU688" s="252"/>
      <c r="AV688" s="252"/>
      <c r="AW688" s="252"/>
      <c r="AX688" s="252"/>
    </row>
    <row r="689" spans="1:50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  <c r="AA689" s="252"/>
      <c r="AB689" s="252"/>
      <c r="AC689" s="252"/>
      <c r="AD689" s="252"/>
      <c r="AE689" s="252"/>
      <c r="AF689" s="252"/>
      <c r="AG689" s="252"/>
      <c r="AH689" s="252"/>
      <c r="AI689" s="252"/>
      <c r="AJ689" s="252"/>
      <c r="AK689" s="252"/>
      <c r="AL689" s="252"/>
      <c r="AM689" s="252"/>
      <c r="AN689" s="252"/>
      <c r="AO689" s="252"/>
      <c r="AP689" s="252"/>
      <c r="AQ689" s="252"/>
      <c r="AR689" s="252"/>
      <c r="AS689" s="252"/>
      <c r="AT689" s="252"/>
      <c r="AU689" s="252"/>
      <c r="AV689" s="252"/>
      <c r="AW689" s="252"/>
      <c r="AX689" s="252"/>
    </row>
    <row r="690" spans="1:50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  <c r="AA690" s="252"/>
      <c r="AB690" s="252"/>
      <c r="AC690" s="252"/>
      <c r="AD690" s="252"/>
      <c r="AE690" s="252"/>
      <c r="AF690" s="252"/>
      <c r="AG690" s="252"/>
      <c r="AH690" s="252"/>
      <c r="AI690" s="252"/>
      <c r="AJ690" s="252"/>
      <c r="AK690" s="252"/>
      <c r="AL690" s="252"/>
      <c r="AM690" s="252"/>
      <c r="AN690" s="252"/>
      <c r="AO690" s="252"/>
      <c r="AP690" s="252"/>
      <c r="AQ690" s="252"/>
      <c r="AR690" s="252"/>
      <c r="AS690" s="252"/>
      <c r="AT690" s="252"/>
      <c r="AU690" s="252"/>
      <c r="AV690" s="252"/>
      <c r="AW690" s="252"/>
      <c r="AX690" s="252"/>
    </row>
  </sheetData>
  <mergeCells count="66">
    <mergeCell ref="AI88:AQ88"/>
    <mergeCell ref="A109:Y109"/>
    <mergeCell ref="AK90:AO90"/>
    <mergeCell ref="AG39:AW40"/>
    <mergeCell ref="AG42:AW42"/>
    <mergeCell ref="AG43:AW43"/>
    <mergeCell ref="AG44:AW44"/>
    <mergeCell ref="AG46:AW46"/>
    <mergeCell ref="AG84:AR84"/>
    <mergeCell ref="AX21:AX23"/>
    <mergeCell ref="AG28:AW29"/>
    <mergeCell ref="AG31:AW31"/>
    <mergeCell ref="AG33:AW34"/>
    <mergeCell ref="AI86:AQ86"/>
    <mergeCell ref="AG36:AW36"/>
    <mergeCell ref="AQ21:AQ23"/>
    <mergeCell ref="AR21:AR23"/>
    <mergeCell ref="AS21:AS23"/>
    <mergeCell ref="AT21:AT23"/>
    <mergeCell ref="AU21:AU23"/>
    <mergeCell ref="AV21:AV23"/>
    <mergeCell ref="AK21:AK23"/>
    <mergeCell ref="AL21:AL23"/>
    <mergeCell ref="AM21:AM23"/>
    <mergeCell ref="AN21:AN23"/>
    <mergeCell ref="AO21:AO23"/>
    <mergeCell ref="AP21:AP23"/>
    <mergeCell ref="AJ21:AJ23"/>
    <mergeCell ref="AW21:AW23"/>
    <mergeCell ref="AE21:AE23"/>
    <mergeCell ref="AF21:AF23"/>
    <mergeCell ref="AG21:AG23"/>
    <mergeCell ref="AH21:AH23"/>
    <mergeCell ref="AI21:AI23"/>
    <mergeCell ref="AD21:AD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B20:B23"/>
    <mergeCell ref="D21:D23"/>
    <mergeCell ref="F21:F23"/>
    <mergeCell ref="G21:G23"/>
    <mergeCell ref="H21:H23"/>
    <mergeCell ref="L13:R13"/>
    <mergeCell ref="M8:Z8"/>
    <mergeCell ref="M11:Y11"/>
    <mergeCell ref="C16:C23"/>
    <mergeCell ref="F19:Y20"/>
    <mergeCell ref="J21:J23"/>
    <mergeCell ref="K21:K23"/>
    <mergeCell ref="L21:L23"/>
    <mergeCell ref="R21:R23"/>
    <mergeCell ref="I21:I23"/>
    <mergeCell ref="M21:M23"/>
    <mergeCell ref="N21:N23"/>
    <mergeCell ref="O21:O23"/>
    <mergeCell ref="P21:P23"/>
    <mergeCell ref="Q21:Q23"/>
  </mergeCells>
  <pageMargins left="0.98425196850393704" right="0" top="0.39370078740157483" bottom="0.39370078740157483" header="0.31496062992125984" footer="0"/>
  <pageSetup paperSize="9" scale="28" orientation="portrait" r:id="rId1"/>
  <headerFooter alignWithMargins="0"/>
  <rowBreaks count="2" manualBreakCount="2">
    <brk id="93" max="25" man="1"/>
    <brk id="119" max="49" man="1"/>
  </rowBreaks>
  <colBreaks count="1" manualBreakCount="1">
    <brk id="27" max="10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M690"/>
  <sheetViews>
    <sheetView topLeftCell="A6" zoomScale="60" zoomScaleNormal="60" workbookViewId="0">
      <pane xSplit="2" ySplit="19" topLeftCell="C25" activePane="bottomRight" state="frozen"/>
      <selection activeCell="A6" sqref="A6"/>
      <selection pane="topRight" activeCell="C6" sqref="C6"/>
      <selection pane="bottomLeft" activeCell="A25" sqref="A25"/>
      <selection pane="bottomRight" activeCell="M13" sqref="M13:S13"/>
    </sheetView>
  </sheetViews>
  <sheetFormatPr defaultRowHeight="12.75"/>
  <cols>
    <col min="1" max="1" width="71.5703125" style="229" customWidth="1"/>
    <col min="2" max="2" width="18.42578125" style="229" customWidth="1"/>
    <col min="3" max="3" width="10.28515625" style="229" hidden="1" customWidth="1"/>
    <col min="4" max="4" width="1.7109375" style="229" customWidth="1"/>
    <col min="5" max="5" width="13.140625" style="229" customWidth="1"/>
    <col min="6" max="8" width="11.85546875" style="229" customWidth="1"/>
    <col min="9" max="9" width="11.85546875" style="229" bestFit="1" customWidth="1"/>
    <col min="10" max="17" width="11.85546875" style="229" customWidth="1"/>
    <col min="18" max="18" width="2" style="229" customWidth="1"/>
    <col min="19" max="23" width="11.85546875" style="229" hidden="1" customWidth="1"/>
    <col min="24" max="24" width="13.42578125" style="229" customWidth="1"/>
    <col min="25" max="25" width="15.42578125" style="229" customWidth="1"/>
    <col min="26" max="26" width="13.140625" style="229" customWidth="1"/>
    <col min="27" max="27" width="27" style="229" customWidth="1"/>
    <col min="28" max="29" width="8" style="229" customWidth="1"/>
    <col min="30" max="30" width="10.42578125" style="229" customWidth="1"/>
    <col min="31" max="31" width="9" style="229" customWidth="1"/>
    <col min="32" max="45" width="6.7109375" style="229" customWidth="1"/>
    <col min="46" max="46" width="10.140625" style="229" customWidth="1"/>
    <col min="47" max="47" width="9" style="229" customWidth="1"/>
    <col min="48" max="48" width="10.140625" style="229" customWidth="1"/>
    <col min="49" max="49" width="9.42578125" style="229" customWidth="1"/>
    <col min="50" max="50" width="12.7109375" style="229" customWidth="1"/>
    <col min="51" max="256" width="9.140625" style="229"/>
    <col min="257" max="257" width="71.5703125" style="229" customWidth="1"/>
    <col min="258" max="258" width="18.42578125" style="229" customWidth="1"/>
    <col min="259" max="259" width="0" style="229" hidden="1" customWidth="1"/>
    <col min="260" max="260" width="1.7109375" style="229" customWidth="1"/>
    <col min="261" max="261" width="13.140625" style="229" customWidth="1"/>
    <col min="262" max="264" width="11.85546875" style="229" customWidth="1"/>
    <col min="265" max="265" width="11.85546875" style="229" bestFit="1" customWidth="1"/>
    <col min="266" max="273" width="11.85546875" style="229" customWidth="1"/>
    <col min="274" max="274" width="2" style="229" customWidth="1"/>
    <col min="275" max="279" width="0" style="229" hidden="1" customWidth="1"/>
    <col min="280" max="280" width="13.42578125" style="229" customWidth="1"/>
    <col min="281" max="281" width="15.42578125" style="229" customWidth="1"/>
    <col min="282" max="282" width="13.140625" style="229" customWidth="1"/>
    <col min="283" max="283" width="27" style="229" customWidth="1"/>
    <col min="284" max="285" width="8" style="229" customWidth="1"/>
    <col min="286" max="286" width="10.42578125" style="229" customWidth="1"/>
    <col min="287" max="287" width="9" style="229" customWidth="1"/>
    <col min="288" max="301" width="6.7109375" style="229" customWidth="1"/>
    <col min="302" max="302" width="10.140625" style="229" customWidth="1"/>
    <col min="303" max="303" width="9" style="229" customWidth="1"/>
    <col min="304" max="304" width="10.140625" style="229" customWidth="1"/>
    <col min="305" max="305" width="9.42578125" style="229" customWidth="1"/>
    <col min="306" max="306" width="12.7109375" style="229" customWidth="1"/>
    <col min="307" max="512" width="9.140625" style="229"/>
    <col min="513" max="513" width="71.5703125" style="229" customWidth="1"/>
    <col min="514" max="514" width="18.42578125" style="229" customWidth="1"/>
    <col min="515" max="515" width="0" style="229" hidden="1" customWidth="1"/>
    <col min="516" max="516" width="1.7109375" style="229" customWidth="1"/>
    <col min="517" max="517" width="13.140625" style="229" customWidth="1"/>
    <col min="518" max="520" width="11.85546875" style="229" customWidth="1"/>
    <col min="521" max="521" width="11.85546875" style="229" bestFit="1" customWidth="1"/>
    <col min="522" max="529" width="11.85546875" style="229" customWidth="1"/>
    <col min="530" max="530" width="2" style="229" customWidth="1"/>
    <col min="531" max="535" width="0" style="229" hidden="1" customWidth="1"/>
    <col min="536" max="536" width="13.42578125" style="229" customWidth="1"/>
    <col min="537" max="537" width="15.42578125" style="229" customWidth="1"/>
    <col min="538" max="538" width="13.140625" style="229" customWidth="1"/>
    <col min="539" max="539" width="27" style="229" customWidth="1"/>
    <col min="540" max="541" width="8" style="229" customWidth="1"/>
    <col min="542" max="542" width="10.42578125" style="229" customWidth="1"/>
    <col min="543" max="543" width="9" style="229" customWidth="1"/>
    <col min="544" max="557" width="6.7109375" style="229" customWidth="1"/>
    <col min="558" max="558" width="10.140625" style="229" customWidth="1"/>
    <col min="559" max="559" width="9" style="229" customWidth="1"/>
    <col min="560" max="560" width="10.140625" style="229" customWidth="1"/>
    <col min="561" max="561" width="9.42578125" style="229" customWidth="1"/>
    <col min="562" max="562" width="12.7109375" style="229" customWidth="1"/>
    <col min="563" max="768" width="9.140625" style="229"/>
    <col min="769" max="769" width="71.5703125" style="229" customWidth="1"/>
    <col min="770" max="770" width="18.42578125" style="229" customWidth="1"/>
    <col min="771" max="771" width="0" style="229" hidden="1" customWidth="1"/>
    <col min="772" max="772" width="1.7109375" style="229" customWidth="1"/>
    <col min="773" max="773" width="13.140625" style="229" customWidth="1"/>
    <col min="774" max="776" width="11.85546875" style="229" customWidth="1"/>
    <col min="777" max="777" width="11.85546875" style="229" bestFit="1" customWidth="1"/>
    <col min="778" max="785" width="11.85546875" style="229" customWidth="1"/>
    <col min="786" max="786" width="2" style="229" customWidth="1"/>
    <col min="787" max="791" width="0" style="229" hidden="1" customWidth="1"/>
    <col min="792" max="792" width="13.42578125" style="229" customWidth="1"/>
    <col min="793" max="793" width="15.42578125" style="229" customWidth="1"/>
    <col min="794" max="794" width="13.140625" style="229" customWidth="1"/>
    <col min="795" max="795" width="27" style="229" customWidth="1"/>
    <col min="796" max="797" width="8" style="229" customWidth="1"/>
    <col min="798" max="798" width="10.42578125" style="229" customWidth="1"/>
    <col min="799" max="799" width="9" style="229" customWidth="1"/>
    <col min="800" max="813" width="6.7109375" style="229" customWidth="1"/>
    <col min="814" max="814" width="10.140625" style="229" customWidth="1"/>
    <col min="815" max="815" width="9" style="229" customWidth="1"/>
    <col min="816" max="816" width="10.140625" style="229" customWidth="1"/>
    <col min="817" max="817" width="9.42578125" style="229" customWidth="1"/>
    <col min="818" max="818" width="12.7109375" style="229" customWidth="1"/>
    <col min="819" max="1024" width="9.140625" style="229"/>
    <col min="1025" max="1025" width="71.5703125" style="229" customWidth="1"/>
    <col min="1026" max="1026" width="18.42578125" style="229" customWidth="1"/>
    <col min="1027" max="1027" width="0" style="229" hidden="1" customWidth="1"/>
    <col min="1028" max="1028" width="1.7109375" style="229" customWidth="1"/>
    <col min="1029" max="1029" width="13.140625" style="229" customWidth="1"/>
    <col min="1030" max="1032" width="11.85546875" style="229" customWidth="1"/>
    <col min="1033" max="1033" width="11.85546875" style="229" bestFit="1" customWidth="1"/>
    <col min="1034" max="1041" width="11.85546875" style="229" customWidth="1"/>
    <col min="1042" max="1042" width="2" style="229" customWidth="1"/>
    <col min="1043" max="1047" width="0" style="229" hidden="1" customWidth="1"/>
    <col min="1048" max="1048" width="13.42578125" style="229" customWidth="1"/>
    <col min="1049" max="1049" width="15.42578125" style="229" customWidth="1"/>
    <col min="1050" max="1050" width="13.140625" style="229" customWidth="1"/>
    <col min="1051" max="1051" width="27" style="229" customWidth="1"/>
    <col min="1052" max="1053" width="8" style="229" customWidth="1"/>
    <col min="1054" max="1054" width="10.42578125" style="229" customWidth="1"/>
    <col min="1055" max="1055" width="9" style="229" customWidth="1"/>
    <col min="1056" max="1069" width="6.7109375" style="229" customWidth="1"/>
    <col min="1070" max="1070" width="10.140625" style="229" customWidth="1"/>
    <col min="1071" max="1071" width="9" style="229" customWidth="1"/>
    <col min="1072" max="1072" width="10.140625" style="229" customWidth="1"/>
    <col min="1073" max="1073" width="9.42578125" style="229" customWidth="1"/>
    <col min="1074" max="1074" width="12.7109375" style="229" customWidth="1"/>
    <col min="1075" max="1280" width="9.140625" style="229"/>
    <col min="1281" max="1281" width="71.5703125" style="229" customWidth="1"/>
    <col min="1282" max="1282" width="18.42578125" style="229" customWidth="1"/>
    <col min="1283" max="1283" width="0" style="229" hidden="1" customWidth="1"/>
    <col min="1284" max="1284" width="1.7109375" style="229" customWidth="1"/>
    <col min="1285" max="1285" width="13.140625" style="229" customWidth="1"/>
    <col min="1286" max="1288" width="11.85546875" style="229" customWidth="1"/>
    <col min="1289" max="1289" width="11.85546875" style="229" bestFit="1" customWidth="1"/>
    <col min="1290" max="1297" width="11.85546875" style="229" customWidth="1"/>
    <col min="1298" max="1298" width="2" style="229" customWidth="1"/>
    <col min="1299" max="1303" width="0" style="229" hidden="1" customWidth="1"/>
    <col min="1304" max="1304" width="13.42578125" style="229" customWidth="1"/>
    <col min="1305" max="1305" width="15.42578125" style="229" customWidth="1"/>
    <col min="1306" max="1306" width="13.140625" style="229" customWidth="1"/>
    <col min="1307" max="1307" width="27" style="229" customWidth="1"/>
    <col min="1308" max="1309" width="8" style="229" customWidth="1"/>
    <col min="1310" max="1310" width="10.42578125" style="229" customWidth="1"/>
    <col min="1311" max="1311" width="9" style="229" customWidth="1"/>
    <col min="1312" max="1325" width="6.7109375" style="229" customWidth="1"/>
    <col min="1326" max="1326" width="10.140625" style="229" customWidth="1"/>
    <col min="1327" max="1327" width="9" style="229" customWidth="1"/>
    <col min="1328" max="1328" width="10.140625" style="229" customWidth="1"/>
    <col min="1329" max="1329" width="9.42578125" style="229" customWidth="1"/>
    <col min="1330" max="1330" width="12.7109375" style="229" customWidth="1"/>
    <col min="1331" max="1536" width="9.140625" style="229"/>
    <col min="1537" max="1537" width="71.5703125" style="229" customWidth="1"/>
    <col min="1538" max="1538" width="18.42578125" style="229" customWidth="1"/>
    <col min="1539" max="1539" width="0" style="229" hidden="1" customWidth="1"/>
    <col min="1540" max="1540" width="1.7109375" style="229" customWidth="1"/>
    <col min="1541" max="1541" width="13.140625" style="229" customWidth="1"/>
    <col min="1542" max="1544" width="11.85546875" style="229" customWidth="1"/>
    <col min="1545" max="1545" width="11.85546875" style="229" bestFit="1" customWidth="1"/>
    <col min="1546" max="1553" width="11.85546875" style="229" customWidth="1"/>
    <col min="1554" max="1554" width="2" style="229" customWidth="1"/>
    <col min="1555" max="1559" width="0" style="229" hidden="1" customWidth="1"/>
    <col min="1560" max="1560" width="13.42578125" style="229" customWidth="1"/>
    <col min="1561" max="1561" width="15.42578125" style="229" customWidth="1"/>
    <col min="1562" max="1562" width="13.140625" style="229" customWidth="1"/>
    <col min="1563" max="1563" width="27" style="229" customWidth="1"/>
    <col min="1564" max="1565" width="8" style="229" customWidth="1"/>
    <col min="1566" max="1566" width="10.42578125" style="229" customWidth="1"/>
    <col min="1567" max="1567" width="9" style="229" customWidth="1"/>
    <col min="1568" max="1581" width="6.7109375" style="229" customWidth="1"/>
    <col min="1582" max="1582" width="10.140625" style="229" customWidth="1"/>
    <col min="1583" max="1583" width="9" style="229" customWidth="1"/>
    <col min="1584" max="1584" width="10.140625" style="229" customWidth="1"/>
    <col min="1585" max="1585" width="9.42578125" style="229" customWidth="1"/>
    <col min="1586" max="1586" width="12.7109375" style="229" customWidth="1"/>
    <col min="1587" max="1792" width="9.140625" style="229"/>
    <col min="1793" max="1793" width="71.5703125" style="229" customWidth="1"/>
    <col min="1794" max="1794" width="18.42578125" style="229" customWidth="1"/>
    <col min="1795" max="1795" width="0" style="229" hidden="1" customWidth="1"/>
    <col min="1796" max="1796" width="1.7109375" style="229" customWidth="1"/>
    <col min="1797" max="1797" width="13.140625" style="229" customWidth="1"/>
    <col min="1798" max="1800" width="11.85546875" style="229" customWidth="1"/>
    <col min="1801" max="1801" width="11.85546875" style="229" bestFit="1" customWidth="1"/>
    <col min="1802" max="1809" width="11.85546875" style="229" customWidth="1"/>
    <col min="1810" max="1810" width="2" style="229" customWidth="1"/>
    <col min="1811" max="1815" width="0" style="229" hidden="1" customWidth="1"/>
    <col min="1816" max="1816" width="13.42578125" style="229" customWidth="1"/>
    <col min="1817" max="1817" width="15.42578125" style="229" customWidth="1"/>
    <col min="1818" max="1818" width="13.140625" style="229" customWidth="1"/>
    <col min="1819" max="1819" width="27" style="229" customWidth="1"/>
    <col min="1820" max="1821" width="8" style="229" customWidth="1"/>
    <col min="1822" max="1822" width="10.42578125" style="229" customWidth="1"/>
    <col min="1823" max="1823" width="9" style="229" customWidth="1"/>
    <col min="1824" max="1837" width="6.7109375" style="229" customWidth="1"/>
    <col min="1838" max="1838" width="10.140625" style="229" customWidth="1"/>
    <col min="1839" max="1839" width="9" style="229" customWidth="1"/>
    <col min="1840" max="1840" width="10.140625" style="229" customWidth="1"/>
    <col min="1841" max="1841" width="9.42578125" style="229" customWidth="1"/>
    <col min="1842" max="1842" width="12.7109375" style="229" customWidth="1"/>
    <col min="1843" max="2048" width="9.140625" style="229"/>
    <col min="2049" max="2049" width="71.5703125" style="229" customWidth="1"/>
    <col min="2050" max="2050" width="18.42578125" style="229" customWidth="1"/>
    <col min="2051" max="2051" width="0" style="229" hidden="1" customWidth="1"/>
    <col min="2052" max="2052" width="1.7109375" style="229" customWidth="1"/>
    <col min="2053" max="2053" width="13.140625" style="229" customWidth="1"/>
    <col min="2054" max="2056" width="11.85546875" style="229" customWidth="1"/>
    <col min="2057" max="2057" width="11.85546875" style="229" bestFit="1" customWidth="1"/>
    <col min="2058" max="2065" width="11.85546875" style="229" customWidth="1"/>
    <col min="2066" max="2066" width="2" style="229" customWidth="1"/>
    <col min="2067" max="2071" width="0" style="229" hidden="1" customWidth="1"/>
    <col min="2072" max="2072" width="13.42578125" style="229" customWidth="1"/>
    <col min="2073" max="2073" width="15.42578125" style="229" customWidth="1"/>
    <col min="2074" max="2074" width="13.140625" style="229" customWidth="1"/>
    <col min="2075" max="2075" width="27" style="229" customWidth="1"/>
    <col min="2076" max="2077" width="8" style="229" customWidth="1"/>
    <col min="2078" max="2078" width="10.42578125" style="229" customWidth="1"/>
    <col min="2079" max="2079" width="9" style="229" customWidth="1"/>
    <col min="2080" max="2093" width="6.7109375" style="229" customWidth="1"/>
    <col min="2094" max="2094" width="10.140625" style="229" customWidth="1"/>
    <col min="2095" max="2095" width="9" style="229" customWidth="1"/>
    <col min="2096" max="2096" width="10.140625" style="229" customWidth="1"/>
    <col min="2097" max="2097" width="9.42578125" style="229" customWidth="1"/>
    <col min="2098" max="2098" width="12.7109375" style="229" customWidth="1"/>
    <col min="2099" max="2304" width="9.140625" style="229"/>
    <col min="2305" max="2305" width="71.5703125" style="229" customWidth="1"/>
    <col min="2306" max="2306" width="18.42578125" style="229" customWidth="1"/>
    <col min="2307" max="2307" width="0" style="229" hidden="1" customWidth="1"/>
    <col min="2308" max="2308" width="1.7109375" style="229" customWidth="1"/>
    <col min="2309" max="2309" width="13.140625" style="229" customWidth="1"/>
    <col min="2310" max="2312" width="11.85546875" style="229" customWidth="1"/>
    <col min="2313" max="2313" width="11.85546875" style="229" bestFit="1" customWidth="1"/>
    <col min="2314" max="2321" width="11.85546875" style="229" customWidth="1"/>
    <col min="2322" max="2322" width="2" style="229" customWidth="1"/>
    <col min="2323" max="2327" width="0" style="229" hidden="1" customWidth="1"/>
    <col min="2328" max="2328" width="13.42578125" style="229" customWidth="1"/>
    <col min="2329" max="2329" width="15.42578125" style="229" customWidth="1"/>
    <col min="2330" max="2330" width="13.140625" style="229" customWidth="1"/>
    <col min="2331" max="2331" width="27" style="229" customWidth="1"/>
    <col min="2332" max="2333" width="8" style="229" customWidth="1"/>
    <col min="2334" max="2334" width="10.42578125" style="229" customWidth="1"/>
    <col min="2335" max="2335" width="9" style="229" customWidth="1"/>
    <col min="2336" max="2349" width="6.7109375" style="229" customWidth="1"/>
    <col min="2350" max="2350" width="10.140625" style="229" customWidth="1"/>
    <col min="2351" max="2351" width="9" style="229" customWidth="1"/>
    <col min="2352" max="2352" width="10.140625" style="229" customWidth="1"/>
    <col min="2353" max="2353" width="9.42578125" style="229" customWidth="1"/>
    <col min="2354" max="2354" width="12.7109375" style="229" customWidth="1"/>
    <col min="2355" max="2560" width="9.140625" style="229"/>
    <col min="2561" max="2561" width="71.5703125" style="229" customWidth="1"/>
    <col min="2562" max="2562" width="18.42578125" style="229" customWidth="1"/>
    <col min="2563" max="2563" width="0" style="229" hidden="1" customWidth="1"/>
    <col min="2564" max="2564" width="1.7109375" style="229" customWidth="1"/>
    <col min="2565" max="2565" width="13.140625" style="229" customWidth="1"/>
    <col min="2566" max="2568" width="11.85546875" style="229" customWidth="1"/>
    <col min="2569" max="2569" width="11.85546875" style="229" bestFit="1" customWidth="1"/>
    <col min="2570" max="2577" width="11.85546875" style="229" customWidth="1"/>
    <col min="2578" max="2578" width="2" style="229" customWidth="1"/>
    <col min="2579" max="2583" width="0" style="229" hidden="1" customWidth="1"/>
    <col min="2584" max="2584" width="13.42578125" style="229" customWidth="1"/>
    <col min="2585" max="2585" width="15.42578125" style="229" customWidth="1"/>
    <col min="2586" max="2586" width="13.140625" style="229" customWidth="1"/>
    <col min="2587" max="2587" width="27" style="229" customWidth="1"/>
    <col min="2588" max="2589" width="8" style="229" customWidth="1"/>
    <col min="2590" max="2590" width="10.42578125" style="229" customWidth="1"/>
    <col min="2591" max="2591" width="9" style="229" customWidth="1"/>
    <col min="2592" max="2605" width="6.7109375" style="229" customWidth="1"/>
    <col min="2606" max="2606" width="10.140625" style="229" customWidth="1"/>
    <col min="2607" max="2607" width="9" style="229" customWidth="1"/>
    <col min="2608" max="2608" width="10.140625" style="229" customWidth="1"/>
    <col min="2609" max="2609" width="9.42578125" style="229" customWidth="1"/>
    <col min="2610" max="2610" width="12.7109375" style="229" customWidth="1"/>
    <col min="2611" max="2816" width="9.140625" style="229"/>
    <col min="2817" max="2817" width="71.5703125" style="229" customWidth="1"/>
    <col min="2818" max="2818" width="18.42578125" style="229" customWidth="1"/>
    <col min="2819" max="2819" width="0" style="229" hidden="1" customWidth="1"/>
    <col min="2820" max="2820" width="1.7109375" style="229" customWidth="1"/>
    <col min="2821" max="2821" width="13.140625" style="229" customWidth="1"/>
    <col min="2822" max="2824" width="11.85546875" style="229" customWidth="1"/>
    <col min="2825" max="2825" width="11.85546875" style="229" bestFit="1" customWidth="1"/>
    <col min="2826" max="2833" width="11.85546875" style="229" customWidth="1"/>
    <col min="2834" max="2834" width="2" style="229" customWidth="1"/>
    <col min="2835" max="2839" width="0" style="229" hidden="1" customWidth="1"/>
    <col min="2840" max="2840" width="13.42578125" style="229" customWidth="1"/>
    <col min="2841" max="2841" width="15.42578125" style="229" customWidth="1"/>
    <col min="2842" max="2842" width="13.140625" style="229" customWidth="1"/>
    <col min="2843" max="2843" width="27" style="229" customWidth="1"/>
    <col min="2844" max="2845" width="8" style="229" customWidth="1"/>
    <col min="2846" max="2846" width="10.42578125" style="229" customWidth="1"/>
    <col min="2847" max="2847" width="9" style="229" customWidth="1"/>
    <col min="2848" max="2861" width="6.7109375" style="229" customWidth="1"/>
    <col min="2862" max="2862" width="10.140625" style="229" customWidth="1"/>
    <col min="2863" max="2863" width="9" style="229" customWidth="1"/>
    <col min="2864" max="2864" width="10.140625" style="229" customWidth="1"/>
    <col min="2865" max="2865" width="9.42578125" style="229" customWidth="1"/>
    <col min="2866" max="2866" width="12.7109375" style="229" customWidth="1"/>
    <col min="2867" max="3072" width="9.140625" style="229"/>
    <col min="3073" max="3073" width="71.5703125" style="229" customWidth="1"/>
    <col min="3074" max="3074" width="18.42578125" style="229" customWidth="1"/>
    <col min="3075" max="3075" width="0" style="229" hidden="1" customWidth="1"/>
    <col min="3076" max="3076" width="1.7109375" style="229" customWidth="1"/>
    <col min="3077" max="3077" width="13.140625" style="229" customWidth="1"/>
    <col min="3078" max="3080" width="11.85546875" style="229" customWidth="1"/>
    <col min="3081" max="3081" width="11.85546875" style="229" bestFit="1" customWidth="1"/>
    <col min="3082" max="3089" width="11.85546875" style="229" customWidth="1"/>
    <col min="3090" max="3090" width="2" style="229" customWidth="1"/>
    <col min="3091" max="3095" width="0" style="229" hidden="1" customWidth="1"/>
    <col min="3096" max="3096" width="13.42578125" style="229" customWidth="1"/>
    <col min="3097" max="3097" width="15.42578125" style="229" customWidth="1"/>
    <col min="3098" max="3098" width="13.140625" style="229" customWidth="1"/>
    <col min="3099" max="3099" width="27" style="229" customWidth="1"/>
    <col min="3100" max="3101" width="8" style="229" customWidth="1"/>
    <col min="3102" max="3102" width="10.42578125" style="229" customWidth="1"/>
    <col min="3103" max="3103" width="9" style="229" customWidth="1"/>
    <col min="3104" max="3117" width="6.7109375" style="229" customWidth="1"/>
    <col min="3118" max="3118" width="10.140625" style="229" customWidth="1"/>
    <col min="3119" max="3119" width="9" style="229" customWidth="1"/>
    <col min="3120" max="3120" width="10.140625" style="229" customWidth="1"/>
    <col min="3121" max="3121" width="9.42578125" style="229" customWidth="1"/>
    <col min="3122" max="3122" width="12.7109375" style="229" customWidth="1"/>
    <col min="3123" max="3328" width="9.140625" style="229"/>
    <col min="3329" max="3329" width="71.5703125" style="229" customWidth="1"/>
    <col min="3330" max="3330" width="18.42578125" style="229" customWidth="1"/>
    <col min="3331" max="3331" width="0" style="229" hidden="1" customWidth="1"/>
    <col min="3332" max="3332" width="1.7109375" style="229" customWidth="1"/>
    <col min="3333" max="3333" width="13.140625" style="229" customWidth="1"/>
    <col min="3334" max="3336" width="11.85546875" style="229" customWidth="1"/>
    <col min="3337" max="3337" width="11.85546875" style="229" bestFit="1" customWidth="1"/>
    <col min="3338" max="3345" width="11.85546875" style="229" customWidth="1"/>
    <col min="3346" max="3346" width="2" style="229" customWidth="1"/>
    <col min="3347" max="3351" width="0" style="229" hidden="1" customWidth="1"/>
    <col min="3352" max="3352" width="13.42578125" style="229" customWidth="1"/>
    <col min="3353" max="3353" width="15.42578125" style="229" customWidth="1"/>
    <col min="3354" max="3354" width="13.140625" style="229" customWidth="1"/>
    <col min="3355" max="3355" width="27" style="229" customWidth="1"/>
    <col min="3356" max="3357" width="8" style="229" customWidth="1"/>
    <col min="3358" max="3358" width="10.42578125" style="229" customWidth="1"/>
    <col min="3359" max="3359" width="9" style="229" customWidth="1"/>
    <col min="3360" max="3373" width="6.7109375" style="229" customWidth="1"/>
    <col min="3374" max="3374" width="10.140625" style="229" customWidth="1"/>
    <col min="3375" max="3375" width="9" style="229" customWidth="1"/>
    <col min="3376" max="3376" width="10.140625" style="229" customWidth="1"/>
    <col min="3377" max="3377" width="9.42578125" style="229" customWidth="1"/>
    <col min="3378" max="3378" width="12.7109375" style="229" customWidth="1"/>
    <col min="3379" max="3584" width="9.140625" style="229"/>
    <col min="3585" max="3585" width="71.5703125" style="229" customWidth="1"/>
    <col min="3586" max="3586" width="18.42578125" style="229" customWidth="1"/>
    <col min="3587" max="3587" width="0" style="229" hidden="1" customWidth="1"/>
    <col min="3588" max="3588" width="1.7109375" style="229" customWidth="1"/>
    <col min="3589" max="3589" width="13.140625" style="229" customWidth="1"/>
    <col min="3590" max="3592" width="11.85546875" style="229" customWidth="1"/>
    <col min="3593" max="3593" width="11.85546875" style="229" bestFit="1" customWidth="1"/>
    <col min="3594" max="3601" width="11.85546875" style="229" customWidth="1"/>
    <col min="3602" max="3602" width="2" style="229" customWidth="1"/>
    <col min="3603" max="3607" width="0" style="229" hidden="1" customWidth="1"/>
    <col min="3608" max="3608" width="13.42578125" style="229" customWidth="1"/>
    <col min="3609" max="3609" width="15.42578125" style="229" customWidth="1"/>
    <col min="3610" max="3610" width="13.140625" style="229" customWidth="1"/>
    <col min="3611" max="3611" width="27" style="229" customWidth="1"/>
    <col min="3612" max="3613" width="8" style="229" customWidth="1"/>
    <col min="3614" max="3614" width="10.42578125" style="229" customWidth="1"/>
    <col min="3615" max="3615" width="9" style="229" customWidth="1"/>
    <col min="3616" max="3629" width="6.7109375" style="229" customWidth="1"/>
    <col min="3630" max="3630" width="10.140625" style="229" customWidth="1"/>
    <col min="3631" max="3631" width="9" style="229" customWidth="1"/>
    <col min="3632" max="3632" width="10.140625" style="229" customWidth="1"/>
    <col min="3633" max="3633" width="9.42578125" style="229" customWidth="1"/>
    <col min="3634" max="3634" width="12.7109375" style="229" customWidth="1"/>
    <col min="3635" max="3840" width="9.140625" style="229"/>
    <col min="3841" max="3841" width="71.5703125" style="229" customWidth="1"/>
    <col min="3842" max="3842" width="18.42578125" style="229" customWidth="1"/>
    <col min="3843" max="3843" width="0" style="229" hidden="1" customWidth="1"/>
    <col min="3844" max="3844" width="1.7109375" style="229" customWidth="1"/>
    <col min="3845" max="3845" width="13.140625" style="229" customWidth="1"/>
    <col min="3846" max="3848" width="11.85546875" style="229" customWidth="1"/>
    <col min="3849" max="3849" width="11.85546875" style="229" bestFit="1" customWidth="1"/>
    <col min="3850" max="3857" width="11.85546875" style="229" customWidth="1"/>
    <col min="3858" max="3858" width="2" style="229" customWidth="1"/>
    <col min="3859" max="3863" width="0" style="229" hidden="1" customWidth="1"/>
    <col min="3864" max="3864" width="13.42578125" style="229" customWidth="1"/>
    <col min="3865" max="3865" width="15.42578125" style="229" customWidth="1"/>
    <col min="3866" max="3866" width="13.140625" style="229" customWidth="1"/>
    <col min="3867" max="3867" width="27" style="229" customWidth="1"/>
    <col min="3868" max="3869" width="8" style="229" customWidth="1"/>
    <col min="3870" max="3870" width="10.42578125" style="229" customWidth="1"/>
    <col min="3871" max="3871" width="9" style="229" customWidth="1"/>
    <col min="3872" max="3885" width="6.7109375" style="229" customWidth="1"/>
    <col min="3886" max="3886" width="10.140625" style="229" customWidth="1"/>
    <col min="3887" max="3887" width="9" style="229" customWidth="1"/>
    <col min="3888" max="3888" width="10.140625" style="229" customWidth="1"/>
    <col min="3889" max="3889" width="9.42578125" style="229" customWidth="1"/>
    <col min="3890" max="3890" width="12.7109375" style="229" customWidth="1"/>
    <col min="3891" max="4096" width="9.140625" style="229"/>
    <col min="4097" max="4097" width="71.5703125" style="229" customWidth="1"/>
    <col min="4098" max="4098" width="18.42578125" style="229" customWidth="1"/>
    <col min="4099" max="4099" width="0" style="229" hidden="1" customWidth="1"/>
    <col min="4100" max="4100" width="1.7109375" style="229" customWidth="1"/>
    <col min="4101" max="4101" width="13.140625" style="229" customWidth="1"/>
    <col min="4102" max="4104" width="11.85546875" style="229" customWidth="1"/>
    <col min="4105" max="4105" width="11.85546875" style="229" bestFit="1" customWidth="1"/>
    <col min="4106" max="4113" width="11.85546875" style="229" customWidth="1"/>
    <col min="4114" max="4114" width="2" style="229" customWidth="1"/>
    <col min="4115" max="4119" width="0" style="229" hidden="1" customWidth="1"/>
    <col min="4120" max="4120" width="13.42578125" style="229" customWidth="1"/>
    <col min="4121" max="4121" width="15.42578125" style="229" customWidth="1"/>
    <col min="4122" max="4122" width="13.140625" style="229" customWidth="1"/>
    <col min="4123" max="4123" width="27" style="229" customWidth="1"/>
    <col min="4124" max="4125" width="8" style="229" customWidth="1"/>
    <col min="4126" max="4126" width="10.42578125" style="229" customWidth="1"/>
    <col min="4127" max="4127" width="9" style="229" customWidth="1"/>
    <col min="4128" max="4141" width="6.7109375" style="229" customWidth="1"/>
    <col min="4142" max="4142" width="10.140625" style="229" customWidth="1"/>
    <col min="4143" max="4143" width="9" style="229" customWidth="1"/>
    <col min="4144" max="4144" width="10.140625" style="229" customWidth="1"/>
    <col min="4145" max="4145" width="9.42578125" style="229" customWidth="1"/>
    <col min="4146" max="4146" width="12.7109375" style="229" customWidth="1"/>
    <col min="4147" max="4352" width="9.140625" style="229"/>
    <col min="4353" max="4353" width="71.5703125" style="229" customWidth="1"/>
    <col min="4354" max="4354" width="18.42578125" style="229" customWidth="1"/>
    <col min="4355" max="4355" width="0" style="229" hidden="1" customWidth="1"/>
    <col min="4356" max="4356" width="1.7109375" style="229" customWidth="1"/>
    <col min="4357" max="4357" width="13.140625" style="229" customWidth="1"/>
    <col min="4358" max="4360" width="11.85546875" style="229" customWidth="1"/>
    <col min="4361" max="4361" width="11.85546875" style="229" bestFit="1" customWidth="1"/>
    <col min="4362" max="4369" width="11.85546875" style="229" customWidth="1"/>
    <col min="4370" max="4370" width="2" style="229" customWidth="1"/>
    <col min="4371" max="4375" width="0" style="229" hidden="1" customWidth="1"/>
    <col min="4376" max="4376" width="13.42578125" style="229" customWidth="1"/>
    <col min="4377" max="4377" width="15.42578125" style="229" customWidth="1"/>
    <col min="4378" max="4378" width="13.140625" style="229" customWidth="1"/>
    <col min="4379" max="4379" width="27" style="229" customWidth="1"/>
    <col min="4380" max="4381" width="8" style="229" customWidth="1"/>
    <col min="4382" max="4382" width="10.42578125" style="229" customWidth="1"/>
    <col min="4383" max="4383" width="9" style="229" customWidth="1"/>
    <col min="4384" max="4397" width="6.7109375" style="229" customWidth="1"/>
    <col min="4398" max="4398" width="10.140625" style="229" customWidth="1"/>
    <col min="4399" max="4399" width="9" style="229" customWidth="1"/>
    <col min="4400" max="4400" width="10.140625" style="229" customWidth="1"/>
    <col min="4401" max="4401" width="9.42578125" style="229" customWidth="1"/>
    <col min="4402" max="4402" width="12.7109375" style="229" customWidth="1"/>
    <col min="4403" max="4608" width="9.140625" style="229"/>
    <col min="4609" max="4609" width="71.5703125" style="229" customWidth="1"/>
    <col min="4610" max="4610" width="18.42578125" style="229" customWidth="1"/>
    <col min="4611" max="4611" width="0" style="229" hidden="1" customWidth="1"/>
    <col min="4612" max="4612" width="1.7109375" style="229" customWidth="1"/>
    <col min="4613" max="4613" width="13.140625" style="229" customWidth="1"/>
    <col min="4614" max="4616" width="11.85546875" style="229" customWidth="1"/>
    <col min="4617" max="4617" width="11.85546875" style="229" bestFit="1" customWidth="1"/>
    <col min="4618" max="4625" width="11.85546875" style="229" customWidth="1"/>
    <col min="4626" max="4626" width="2" style="229" customWidth="1"/>
    <col min="4627" max="4631" width="0" style="229" hidden="1" customWidth="1"/>
    <col min="4632" max="4632" width="13.42578125" style="229" customWidth="1"/>
    <col min="4633" max="4633" width="15.42578125" style="229" customWidth="1"/>
    <col min="4634" max="4634" width="13.140625" style="229" customWidth="1"/>
    <col min="4635" max="4635" width="27" style="229" customWidth="1"/>
    <col min="4636" max="4637" width="8" style="229" customWidth="1"/>
    <col min="4638" max="4638" width="10.42578125" style="229" customWidth="1"/>
    <col min="4639" max="4639" width="9" style="229" customWidth="1"/>
    <col min="4640" max="4653" width="6.7109375" style="229" customWidth="1"/>
    <col min="4654" max="4654" width="10.140625" style="229" customWidth="1"/>
    <col min="4655" max="4655" width="9" style="229" customWidth="1"/>
    <col min="4656" max="4656" width="10.140625" style="229" customWidth="1"/>
    <col min="4657" max="4657" width="9.42578125" style="229" customWidth="1"/>
    <col min="4658" max="4658" width="12.7109375" style="229" customWidth="1"/>
    <col min="4659" max="4864" width="9.140625" style="229"/>
    <col min="4865" max="4865" width="71.5703125" style="229" customWidth="1"/>
    <col min="4866" max="4866" width="18.42578125" style="229" customWidth="1"/>
    <col min="4867" max="4867" width="0" style="229" hidden="1" customWidth="1"/>
    <col min="4868" max="4868" width="1.7109375" style="229" customWidth="1"/>
    <col min="4869" max="4869" width="13.140625" style="229" customWidth="1"/>
    <col min="4870" max="4872" width="11.85546875" style="229" customWidth="1"/>
    <col min="4873" max="4873" width="11.85546875" style="229" bestFit="1" customWidth="1"/>
    <col min="4874" max="4881" width="11.85546875" style="229" customWidth="1"/>
    <col min="4882" max="4882" width="2" style="229" customWidth="1"/>
    <col min="4883" max="4887" width="0" style="229" hidden="1" customWidth="1"/>
    <col min="4888" max="4888" width="13.42578125" style="229" customWidth="1"/>
    <col min="4889" max="4889" width="15.42578125" style="229" customWidth="1"/>
    <col min="4890" max="4890" width="13.140625" style="229" customWidth="1"/>
    <col min="4891" max="4891" width="27" style="229" customWidth="1"/>
    <col min="4892" max="4893" width="8" style="229" customWidth="1"/>
    <col min="4894" max="4894" width="10.42578125" style="229" customWidth="1"/>
    <col min="4895" max="4895" width="9" style="229" customWidth="1"/>
    <col min="4896" max="4909" width="6.7109375" style="229" customWidth="1"/>
    <col min="4910" max="4910" width="10.140625" style="229" customWidth="1"/>
    <col min="4911" max="4911" width="9" style="229" customWidth="1"/>
    <col min="4912" max="4912" width="10.140625" style="229" customWidth="1"/>
    <col min="4913" max="4913" width="9.42578125" style="229" customWidth="1"/>
    <col min="4914" max="4914" width="12.7109375" style="229" customWidth="1"/>
    <col min="4915" max="5120" width="9.140625" style="229"/>
    <col min="5121" max="5121" width="71.5703125" style="229" customWidth="1"/>
    <col min="5122" max="5122" width="18.42578125" style="229" customWidth="1"/>
    <col min="5123" max="5123" width="0" style="229" hidden="1" customWidth="1"/>
    <col min="5124" max="5124" width="1.7109375" style="229" customWidth="1"/>
    <col min="5125" max="5125" width="13.140625" style="229" customWidth="1"/>
    <col min="5126" max="5128" width="11.85546875" style="229" customWidth="1"/>
    <col min="5129" max="5129" width="11.85546875" style="229" bestFit="1" customWidth="1"/>
    <col min="5130" max="5137" width="11.85546875" style="229" customWidth="1"/>
    <col min="5138" max="5138" width="2" style="229" customWidth="1"/>
    <col min="5139" max="5143" width="0" style="229" hidden="1" customWidth="1"/>
    <col min="5144" max="5144" width="13.42578125" style="229" customWidth="1"/>
    <col min="5145" max="5145" width="15.42578125" style="229" customWidth="1"/>
    <col min="5146" max="5146" width="13.140625" style="229" customWidth="1"/>
    <col min="5147" max="5147" width="27" style="229" customWidth="1"/>
    <col min="5148" max="5149" width="8" style="229" customWidth="1"/>
    <col min="5150" max="5150" width="10.42578125" style="229" customWidth="1"/>
    <col min="5151" max="5151" width="9" style="229" customWidth="1"/>
    <col min="5152" max="5165" width="6.7109375" style="229" customWidth="1"/>
    <col min="5166" max="5166" width="10.140625" style="229" customWidth="1"/>
    <col min="5167" max="5167" width="9" style="229" customWidth="1"/>
    <col min="5168" max="5168" width="10.140625" style="229" customWidth="1"/>
    <col min="5169" max="5169" width="9.42578125" style="229" customWidth="1"/>
    <col min="5170" max="5170" width="12.7109375" style="229" customWidth="1"/>
    <col min="5171" max="5376" width="9.140625" style="229"/>
    <col min="5377" max="5377" width="71.5703125" style="229" customWidth="1"/>
    <col min="5378" max="5378" width="18.42578125" style="229" customWidth="1"/>
    <col min="5379" max="5379" width="0" style="229" hidden="1" customWidth="1"/>
    <col min="5380" max="5380" width="1.7109375" style="229" customWidth="1"/>
    <col min="5381" max="5381" width="13.140625" style="229" customWidth="1"/>
    <col min="5382" max="5384" width="11.85546875" style="229" customWidth="1"/>
    <col min="5385" max="5385" width="11.85546875" style="229" bestFit="1" customWidth="1"/>
    <col min="5386" max="5393" width="11.85546875" style="229" customWidth="1"/>
    <col min="5394" max="5394" width="2" style="229" customWidth="1"/>
    <col min="5395" max="5399" width="0" style="229" hidden="1" customWidth="1"/>
    <col min="5400" max="5400" width="13.42578125" style="229" customWidth="1"/>
    <col min="5401" max="5401" width="15.42578125" style="229" customWidth="1"/>
    <col min="5402" max="5402" width="13.140625" style="229" customWidth="1"/>
    <col min="5403" max="5403" width="27" style="229" customWidth="1"/>
    <col min="5404" max="5405" width="8" style="229" customWidth="1"/>
    <col min="5406" max="5406" width="10.42578125" style="229" customWidth="1"/>
    <col min="5407" max="5407" width="9" style="229" customWidth="1"/>
    <col min="5408" max="5421" width="6.7109375" style="229" customWidth="1"/>
    <col min="5422" max="5422" width="10.140625" style="229" customWidth="1"/>
    <col min="5423" max="5423" width="9" style="229" customWidth="1"/>
    <col min="5424" max="5424" width="10.140625" style="229" customWidth="1"/>
    <col min="5425" max="5425" width="9.42578125" style="229" customWidth="1"/>
    <col min="5426" max="5426" width="12.7109375" style="229" customWidth="1"/>
    <col min="5427" max="5632" width="9.140625" style="229"/>
    <col min="5633" max="5633" width="71.5703125" style="229" customWidth="1"/>
    <col min="5634" max="5634" width="18.42578125" style="229" customWidth="1"/>
    <col min="5635" max="5635" width="0" style="229" hidden="1" customWidth="1"/>
    <col min="5636" max="5636" width="1.7109375" style="229" customWidth="1"/>
    <col min="5637" max="5637" width="13.140625" style="229" customWidth="1"/>
    <col min="5638" max="5640" width="11.85546875" style="229" customWidth="1"/>
    <col min="5641" max="5641" width="11.85546875" style="229" bestFit="1" customWidth="1"/>
    <col min="5642" max="5649" width="11.85546875" style="229" customWidth="1"/>
    <col min="5650" max="5650" width="2" style="229" customWidth="1"/>
    <col min="5651" max="5655" width="0" style="229" hidden="1" customWidth="1"/>
    <col min="5656" max="5656" width="13.42578125" style="229" customWidth="1"/>
    <col min="5657" max="5657" width="15.42578125" style="229" customWidth="1"/>
    <col min="5658" max="5658" width="13.140625" style="229" customWidth="1"/>
    <col min="5659" max="5659" width="27" style="229" customWidth="1"/>
    <col min="5660" max="5661" width="8" style="229" customWidth="1"/>
    <col min="5662" max="5662" width="10.42578125" style="229" customWidth="1"/>
    <col min="5663" max="5663" width="9" style="229" customWidth="1"/>
    <col min="5664" max="5677" width="6.7109375" style="229" customWidth="1"/>
    <col min="5678" max="5678" width="10.140625" style="229" customWidth="1"/>
    <col min="5679" max="5679" width="9" style="229" customWidth="1"/>
    <col min="5680" max="5680" width="10.140625" style="229" customWidth="1"/>
    <col min="5681" max="5681" width="9.42578125" style="229" customWidth="1"/>
    <col min="5682" max="5682" width="12.7109375" style="229" customWidth="1"/>
    <col min="5683" max="5888" width="9.140625" style="229"/>
    <col min="5889" max="5889" width="71.5703125" style="229" customWidth="1"/>
    <col min="5890" max="5890" width="18.42578125" style="229" customWidth="1"/>
    <col min="5891" max="5891" width="0" style="229" hidden="1" customWidth="1"/>
    <col min="5892" max="5892" width="1.7109375" style="229" customWidth="1"/>
    <col min="5893" max="5893" width="13.140625" style="229" customWidth="1"/>
    <col min="5894" max="5896" width="11.85546875" style="229" customWidth="1"/>
    <col min="5897" max="5897" width="11.85546875" style="229" bestFit="1" customWidth="1"/>
    <col min="5898" max="5905" width="11.85546875" style="229" customWidth="1"/>
    <col min="5906" max="5906" width="2" style="229" customWidth="1"/>
    <col min="5907" max="5911" width="0" style="229" hidden="1" customWidth="1"/>
    <col min="5912" max="5912" width="13.42578125" style="229" customWidth="1"/>
    <col min="5913" max="5913" width="15.42578125" style="229" customWidth="1"/>
    <col min="5914" max="5914" width="13.140625" style="229" customWidth="1"/>
    <col min="5915" max="5915" width="27" style="229" customWidth="1"/>
    <col min="5916" max="5917" width="8" style="229" customWidth="1"/>
    <col min="5918" max="5918" width="10.42578125" style="229" customWidth="1"/>
    <col min="5919" max="5919" width="9" style="229" customWidth="1"/>
    <col min="5920" max="5933" width="6.7109375" style="229" customWidth="1"/>
    <col min="5934" max="5934" width="10.140625" style="229" customWidth="1"/>
    <col min="5935" max="5935" width="9" style="229" customWidth="1"/>
    <col min="5936" max="5936" width="10.140625" style="229" customWidth="1"/>
    <col min="5937" max="5937" width="9.42578125" style="229" customWidth="1"/>
    <col min="5938" max="5938" width="12.7109375" style="229" customWidth="1"/>
    <col min="5939" max="6144" width="9.140625" style="229"/>
    <col min="6145" max="6145" width="71.5703125" style="229" customWidth="1"/>
    <col min="6146" max="6146" width="18.42578125" style="229" customWidth="1"/>
    <col min="6147" max="6147" width="0" style="229" hidden="1" customWidth="1"/>
    <col min="6148" max="6148" width="1.7109375" style="229" customWidth="1"/>
    <col min="6149" max="6149" width="13.140625" style="229" customWidth="1"/>
    <col min="6150" max="6152" width="11.85546875" style="229" customWidth="1"/>
    <col min="6153" max="6153" width="11.85546875" style="229" bestFit="1" customWidth="1"/>
    <col min="6154" max="6161" width="11.85546875" style="229" customWidth="1"/>
    <col min="6162" max="6162" width="2" style="229" customWidth="1"/>
    <col min="6163" max="6167" width="0" style="229" hidden="1" customWidth="1"/>
    <col min="6168" max="6168" width="13.42578125" style="229" customWidth="1"/>
    <col min="6169" max="6169" width="15.42578125" style="229" customWidth="1"/>
    <col min="6170" max="6170" width="13.140625" style="229" customWidth="1"/>
    <col min="6171" max="6171" width="27" style="229" customWidth="1"/>
    <col min="6172" max="6173" width="8" style="229" customWidth="1"/>
    <col min="6174" max="6174" width="10.42578125" style="229" customWidth="1"/>
    <col min="6175" max="6175" width="9" style="229" customWidth="1"/>
    <col min="6176" max="6189" width="6.7109375" style="229" customWidth="1"/>
    <col min="6190" max="6190" width="10.140625" style="229" customWidth="1"/>
    <col min="6191" max="6191" width="9" style="229" customWidth="1"/>
    <col min="6192" max="6192" width="10.140625" style="229" customWidth="1"/>
    <col min="6193" max="6193" width="9.42578125" style="229" customWidth="1"/>
    <col min="6194" max="6194" width="12.7109375" style="229" customWidth="1"/>
    <col min="6195" max="6400" width="9.140625" style="229"/>
    <col min="6401" max="6401" width="71.5703125" style="229" customWidth="1"/>
    <col min="6402" max="6402" width="18.42578125" style="229" customWidth="1"/>
    <col min="6403" max="6403" width="0" style="229" hidden="1" customWidth="1"/>
    <col min="6404" max="6404" width="1.7109375" style="229" customWidth="1"/>
    <col min="6405" max="6405" width="13.140625" style="229" customWidth="1"/>
    <col min="6406" max="6408" width="11.85546875" style="229" customWidth="1"/>
    <col min="6409" max="6409" width="11.85546875" style="229" bestFit="1" customWidth="1"/>
    <col min="6410" max="6417" width="11.85546875" style="229" customWidth="1"/>
    <col min="6418" max="6418" width="2" style="229" customWidth="1"/>
    <col min="6419" max="6423" width="0" style="229" hidden="1" customWidth="1"/>
    <col min="6424" max="6424" width="13.42578125" style="229" customWidth="1"/>
    <col min="6425" max="6425" width="15.42578125" style="229" customWidth="1"/>
    <col min="6426" max="6426" width="13.140625" style="229" customWidth="1"/>
    <col min="6427" max="6427" width="27" style="229" customWidth="1"/>
    <col min="6428" max="6429" width="8" style="229" customWidth="1"/>
    <col min="6430" max="6430" width="10.42578125" style="229" customWidth="1"/>
    <col min="6431" max="6431" width="9" style="229" customWidth="1"/>
    <col min="6432" max="6445" width="6.7109375" style="229" customWidth="1"/>
    <col min="6446" max="6446" width="10.140625" style="229" customWidth="1"/>
    <col min="6447" max="6447" width="9" style="229" customWidth="1"/>
    <col min="6448" max="6448" width="10.140625" style="229" customWidth="1"/>
    <col min="6449" max="6449" width="9.42578125" style="229" customWidth="1"/>
    <col min="6450" max="6450" width="12.7109375" style="229" customWidth="1"/>
    <col min="6451" max="6656" width="9.140625" style="229"/>
    <col min="6657" max="6657" width="71.5703125" style="229" customWidth="1"/>
    <col min="6658" max="6658" width="18.42578125" style="229" customWidth="1"/>
    <col min="6659" max="6659" width="0" style="229" hidden="1" customWidth="1"/>
    <col min="6660" max="6660" width="1.7109375" style="229" customWidth="1"/>
    <col min="6661" max="6661" width="13.140625" style="229" customWidth="1"/>
    <col min="6662" max="6664" width="11.85546875" style="229" customWidth="1"/>
    <col min="6665" max="6665" width="11.85546875" style="229" bestFit="1" customWidth="1"/>
    <col min="6666" max="6673" width="11.85546875" style="229" customWidth="1"/>
    <col min="6674" max="6674" width="2" style="229" customWidth="1"/>
    <col min="6675" max="6679" width="0" style="229" hidden="1" customWidth="1"/>
    <col min="6680" max="6680" width="13.42578125" style="229" customWidth="1"/>
    <col min="6681" max="6681" width="15.42578125" style="229" customWidth="1"/>
    <col min="6682" max="6682" width="13.140625" style="229" customWidth="1"/>
    <col min="6683" max="6683" width="27" style="229" customWidth="1"/>
    <col min="6684" max="6685" width="8" style="229" customWidth="1"/>
    <col min="6686" max="6686" width="10.42578125" style="229" customWidth="1"/>
    <col min="6687" max="6687" width="9" style="229" customWidth="1"/>
    <col min="6688" max="6701" width="6.7109375" style="229" customWidth="1"/>
    <col min="6702" max="6702" width="10.140625" style="229" customWidth="1"/>
    <col min="6703" max="6703" width="9" style="229" customWidth="1"/>
    <col min="6704" max="6704" width="10.140625" style="229" customWidth="1"/>
    <col min="6705" max="6705" width="9.42578125" style="229" customWidth="1"/>
    <col min="6706" max="6706" width="12.7109375" style="229" customWidth="1"/>
    <col min="6707" max="6912" width="9.140625" style="229"/>
    <col min="6913" max="6913" width="71.5703125" style="229" customWidth="1"/>
    <col min="6914" max="6914" width="18.42578125" style="229" customWidth="1"/>
    <col min="6915" max="6915" width="0" style="229" hidden="1" customWidth="1"/>
    <col min="6916" max="6916" width="1.7109375" style="229" customWidth="1"/>
    <col min="6917" max="6917" width="13.140625" style="229" customWidth="1"/>
    <col min="6918" max="6920" width="11.85546875" style="229" customWidth="1"/>
    <col min="6921" max="6921" width="11.85546875" style="229" bestFit="1" customWidth="1"/>
    <col min="6922" max="6929" width="11.85546875" style="229" customWidth="1"/>
    <col min="6930" max="6930" width="2" style="229" customWidth="1"/>
    <col min="6931" max="6935" width="0" style="229" hidden="1" customWidth="1"/>
    <col min="6936" max="6936" width="13.42578125" style="229" customWidth="1"/>
    <col min="6937" max="6937" width="15.42578125" style="229" customWidth="1"/>
    <col min="6938" max="6938" width="13.140625" style="229" customWidth="1"/>
    <col min="6939" max="6939" width="27" style="229" customWidth="1"/>
    <col min="6940" max="6941" width="8" style="229" customWidth="1"/>
    <col min="6942" max="6942" width="10.42578125" style="229" customWidth="1"/>
    <col min="6943" max="6943" width="9" style="229" customWidth="1"/>
    <col min="6944" max="6957" width="6.7109375" style="229" customWidth="1"/>
    <col min="6958" max="6958" width="10.140625" style="229" customWidth="1"/>
    <col min="6959" max="6959" width="9" style="229" customWidth="1"/>
    <col min="6960" max="6960" width="10.140625" style="229" customWidth="1"/>
    <col min="6961" max="6961" width="9.42578125" style="229" customWidth="1"/>
    <col min="6962" max="6962" width="12.7109375" style="229" customWidth="1"/>
    <col min="6963" max="7168" width="9.140625" style="229"/>
    <col min="7169" max="7169" width="71.5703125" style="229" customWidth="1"/>
    <col min="7170" max="7170" width="18.42578125" style="229" customWidth="1"/>
    <col min="7171" max="7171" width="0" style="229" hidden="1" customWidth="1"/>
    <col min="7172" max="7172" width="1.7109375" style="229" customWidth="1"/>
    <col min="7173" max="7173" width="13.140625" style="229" customWidth="1"/>
    <col min="7174" max="7176" width="11.85546875" style="229" customWidth="1"/>
    <col min="7177" max="7177" width="11.85546875" style="229" bestFit="1" customWidth="1"/>
    <col min="7178" max="7185" width="11.85546875" style="229" customWidth="1"/>
    <col min="7186" max="7186" width="2" style="229" customWidth="1"/>
    <col min="7187" max="7191" width="0" style="229" hidden="1" customWidth="1"/>
    <col min="7192" max="7192" width="13.42578125" style="229" customWidth="1"/>
    <col min="7193" max="7193" width="15.42578125" style="229" customWidth="1"/>
    <col min="7194" max="7194" width="13.140625" style="229" customWidth="1"/>
    <col min="7195" max="7195" width="27" style="229" customWidth="1"/>
    <col min="7196" max="7197" width="8" style="229" customWidth="1"/>
    <col min="7198" max="7198" width="10.42578125" style="229" customWidth="1"/>
    <col min="7199" max="7199" width="9" style="229" customWidth="1"/>
    <col min="7200" max="7213" width="6.7109375" style="229" customWidth="1"/>
    <col min="7214" max="7214" width="10.140625" style="229" customWidth="1"/>
    <col min="7215" max="7215" width="9" style="229" customWidth="1"/>
    <col min="7216" max="7216" width="10.140625" style="229" customWidth="1"/>
    <col min="7217" max="7217" width="9.42578125" style="229" customWidth="1"/>
    <col min="7218" max="7218" width="12.7109375" style="229" customWidth="1"/>
    <col min="7219" max="7424" width="9.140625" style="229"/>
    <col min="7425" max="7425" width="71.5703125" style="229" customWidth="1"/>
    <col min="7426" max="7426" width="18.42578125" style="229" customWidth="1"/>
    <col min="7427" max="7427" width="0" style="229" hidden="1" customWidth="1"/>
    <col min="7428" max="7428" width="1.7109375" style="229" customWidth="1"/>
    <col min="7429" max="7429" width="13.140625" style="229" customWidth="1"/>
    <col min="7430" max="7432" width="11.85546875" style="229" customWidth="1"/>
    <col min="7433" max="7433" width="11.85546875" style="229" bestFit="1" customWidth="1"/>
    <col min="7434" max="7441" width="11.85546875" style="229" customWidth="1"/>
    <col min="7442" max="7442" width="2" style="229" customWidth="1"/>
    <col min="7443" max="7447" width="0" style="229" hidden="1" customWidth="1"/>
    <col min="7448" max="7448" width="13.42578125" style="229" customWidth="1"/>
    <col min="7449" max="7449" width="15.42578125" style="229" customWidth="1"/>
    <col min="7450" max="7450" width="13.140625" style="229" customWidth="1"/>
    <col min="7451" max="7451" width="27" style="229" customWidth="1"/>
    <col min="7452" max="7453" width="8" style="229" customWidth="1"/>
    <col min="7454" max="7454" width="10.42578125" style="229" customWidth="1"/>
    <col min="7455" max="7455" width="9" style="229" customWidth="1"/>
    <col min="7456" max="7469" width="6.7109375" style="229" customWidth="1"/>
    <col min="7470" max="7470" width="10.140625" style="229" customWidth="1"/>
    <col min="7471" max="7471" width="9" style="229" customWidth="1"/>
    <col min="7472" max="7472" width="10.140625" style="229" customWidth="1"/>
    <col min="7473" max="7473" width="9.42578125" style="229" customWidth="1"/>
    <col min="7474" max="7474" width="12.7109375" style="229" customWidth="1"/>
    <col min="7475" max="7680" width="9.140625" style="229"/>
    <col min="7681" max="7681" width="71.5703125" style="229" customWidth="1"/>
    <col min="7682" max="7682" width="18.42578125" style="229" customWidth="1"/>
    <col min="7683" max="7683" width="0" style="229" hidden="1" customWidth="1"/>
    <col min="7684" max="7684" width="1.7109375" style="229" customWidth="1"/>
    <col min="7685" max="7685" width="13.140625" style="229" customWidth="1"/>
    <col min="7686" max="7688" width="11.85546875" style="229" customWidth="1"/>
    <col min="7689" max="7689" width="11.85546875" style="229" bestFit="1" customWidth="1"/>
    <col min="7690" max="7697" width="11.85546875" style="229" customWidth="1"/>
    <col min="7698" max="7698" width="2" style="229" customWidth="1"/>
    <col min="7699" max="7703" width="0" style="229" hidden="1" customWidth="1"/>
    <col min="7704" max="7704" width="13.42578125" style="229" customWidth="1"/>
    <col min="7705" max="7705" width="15.42578125" style="229" customWidth="1"/>
    <col min="7706" max="7706" width="13.140625" style="229" customWidth="1"/>
    <col min="7707" max="7707" width="27" style="229" customWidth="1"/>
    <col min="7708" max="7709" width="8" style="229" customWidth="1"/>
    <col min="7710" max="7710" width="10.42578125" style="229" customWidth="1"/>
    <col min="7711" max="7711" width="9" style="229" customWidth="1"/>
    <col min="7712" max="7725" width="6.7109375" style="229" customWidth="1"/>
    <col min="7726" max="7726" width="10.140625" style="229" customWidth="1"/>
    <col min="7727" max="7727" width="9" style="229" customWidth="1"/>
    <col min="7728" max="7728" width="10.140625" style="229" customWidth="1"/>
    <col min="7729" max="7729" width="9.42578125" style="229" customWidth="1"/>
    <col min="7730" max="7730" width="12.7109375" style="229" customWidth="1"/>
    <col min="7731" max="7936" width="9.140625" style="229"/>
    <col min="7937" max="7937" width="71.5703125" style="229" customWidth="1"/>
    <col min="7938" max="7938" width="18.42578125" style="229" customWidth="1"/>
    <col min="7939" max="7939" width="0" style="229" hidden="1" customWidth="1"/>
    <col min="7940" max="7940" width="1.7109375" style="229" customWidth="1"/>
    <col min="7941" max="7941" width="13.140625" style="229" customWidth="1"/>
    <col min="7942" max="7944" width="11.85546875" style="229" customWidth="1"/>
    <col min="7945" max="7945" width="11.85546875" style="229" bestFit="1" customWidth="1"/>
    <col min="7946" max="7953" width="11.85546875" style="229" customWidth="1"/>
    <col min="7954" max="7954" width="2" style="229" customWidth="1"/>
    <col min="7955" max="7959" width="0" style="229" hidden="1" customWidth="1"/>
    <col min="7960" max="7960" width="13.42578125" style="229" customWidth="1"/>
    <col min="7961" max="7961" width="15.42578125" style="229" customWidth="1"/>
    <col min="7962" max="7962" width="13.140625" style="229" customWidth="1"/>
    <col min="7963" max="7963" width="27" style="229" customWidth="1"/>
    <col min="7964" max="7965" width="8" style="229" customWidth="1"/>
    <col min="7966" max="7966" width="10.42578125" style="229" customWidth="1"/>
    <col min="7967" max="7967" width="9" style="229" customWidth="1"/>
    <col min="7968" max="7981" width="6.7109375" style="229" customWidth="1"/>
    <col min="7982" max="7982" width="10.140625" style="229" customWidth="1"/>
    <col min="7983" max="7983" width="9" style="229" customWidth="1"/>
    <col min="7984" max="7984" width="10.140625" style="229" customWidth="1"/>
    <col min="7985" max="7985" width="9.42578125" style="229" customWidth="1"/>
    <col min="7986" max="7986" width="12.7109375" style="229" customWidth="1"/>
    <col min="7987" max="8192" width="9.140625" style="229"/>
    <col min="8193" max="8193" width="71.5703125" style="229" customWidth="1"/>
    <col min="8194" max="8194" width="18.42578125" style="229" customWidth="1"/>
    <col min="8195" max="8195" width="0" style="229" hidden="1" customWidth="1"/>
    <col min="8196" max="8196" width="1.7109375" style="229" customWidth="1"/>
    <col min="8197" max="8197" width="13.140625" style="229" customWidth="1"/>
    <col min="8198" max="8200" width="11.85546875" style="229" customWidth="1"/>
    <col min="8201" max="8201" width="11.85546875" style="229" bestFit="1" customWidth="1"/>
    <col min="8202" max="8209" width="11.85546875" style="229" customWidth="1"/>
    <col min="8210" max="8210" width="2" style="229" customWidth="1"/>
    <col min="8211" max="8215" width="0" style="229" hidden="1" customWidth="1"/>
    <col min="8216" max="8216" width="13.42578125" style="229" customWidth="1"/>
    <col min="8217" max="8217" width="15.42578125" style="229" customWidth="1"/>
    <col min="8218" max="8218" width="13.140625" style="229" customWidth="1"/>
    <col min="8219" max="8219" width="27" style="229" customWidth="1"/>
    <col min="8220" max="8221" width="8" style="229" customWidth="1"/>
    <col min="8222" max="8222" width="10.42578125" style="229" customWidth="1"/>
    <col min="8223" max="8223" width="9" style="229" customWidth="1"/>
    <col min="8224" max="8237" width="6.7109375" style="229" customWidth="1"/>
    <col min="8238" max="8238" width="10.140625" style="229" customWidth="1"/>
    <col min="8239" max="8239" width="9" style="229" customWidth="1"/>
    <col min="8240" max="8240" width="10.140625" style="229" customWidth="1"/>
    <col min="8241" max="8241" width="9.42578125" style="229" customWidth="1"/>
    <col min="8242" max="8242" width="12.7109375" style="229" customWidth="1"/>
    <col min="8243" max="8448" width="9.140625" style="229"/>
    <col min="8449" max="8449" width="71.5703125" style="229" customWidth="1"/>
    <col min="8450" max="8450" width="18.42578125" style="229" customWidth="1"/>
    <col min="8451" max="8451" width="0" style="229" hidden="1" customWidth="1"/>
    <col min="8452" max="8452" width="1.7109375" style="229" customWidth="1"/>
    <col min="8453" max="8453" width="13.140625" style="229" customWidth="1"/>
    <col min="8454" max="8456" width="11.85546875" style="229" customWidth="1"/>
    <col min="8457" max="8457" width="11.85546875" style="229" bestFit="1" customWidth="1"/>
    <col min="8458" max="8465" width="11.85546875" style="229" customWidth="1"/>
    <col min="8466" max="8466" width="2" style="229" customWidth="1"/>
    <col min="8467" max="8471" width="0" style="229" hidden="1" customWidth="1"/>
    <col min="8472" max="8472" width="13.42578125" style="229" customWidth="1"/>
    <col min="8473" max="8473" width="15.42578125" style="229" customWidth="1"/>
    <col min="8474" max="8474" width="13.140625" style="229" customWidth="1"/>
    <col min="8475" max="8475" width="27" style="229" customWidth="1"/>
    <col min="8476" max="8477" width="8" style="229" customWidth="1"/>
    <col min="8478" max="8478" width="10.42578125" style="229" customWidth="1"/>
    <col min="8479" max="8479" width="9" style="229" customWidth="1"/>
    <col min="8480" max="8493" width="6.7109375" style="229" customWidth="1"/>
    <col min="8494" max="8494" width="10.140625" style="229" customWidth="1"/>
    <col min="8495" max="8495" width="9" style="229" customWidth="1"/>
    <col min="8496" max="8496" width="10.140625" style="229" customWidth="1"/>
    <col min="8497" max="8497" width="9.42578125" style="229" customWidth="1"/>
    <col min="8498" max="8498" width="12.7109375" style="229" customWidth="1"/>
    <col min="8499" max="8704" width="9.140625" style="229"/>
    <col min="8705" max="8705" width="71.5703125" style="229" customWidth="1"/>
    <col min="8706" max="8706" width="18.42578125" style="229" customWidth="1"/>
    <col min="8707" max="8707" width="0" style="229" hidden="1" customWidth="1"/>
    <col min="8708" max="8708" width="1.7109375" style="229" customWidth="1"/>
    <col min="8709" max="8709" width="13.140625" style="229" customWidth="1"/>
    <col min="8710" max="8712" width="11.85546875" style="229" customWidth="1"/>
    <col min="8713" max="8713" width="11.85546875" style="229" bestFit="1" customWidth="1"/>
    <col min="8714" max="8721" width="11.85546875" style="229" customWidth="1"/>
    <col min="8722" max="8722" width="2" style="229" customWidth="1"/>
    <col min="8723" max="8727" width="0" style="229" hidden="1" customWidth="1"/>
    <col min="8728" max="8728" width="13.42578125" style="229" customWidth="1"/>
    <col min="8729" max="8729" width="15.42578125" style="229" customWidth="1"/>
    <col min="8730" max="8730" width="13.140625" style="229" customWidth="1"/>
    <col min="8731" max="8731" width="27" style="229" customWidth="1"/>
    <col min="8732" max="8733" width="8" style="229" customWidth="1"/>
    <col min="8734" max="8734" width="10.42578125" style="229" customWidth="1"/>
    <col min="8735" max="8735" width="9" style="229" customWidth="1"/>
    <col min="8736" max="8749" width="6.7109375" style="229" customWidth="1"/>
    <col min="8750" max="8750" width="10.140625" style="229" customWidth="1"/>
    <col min="8751" max="8751" width="9" style="229" customWidth="1"/>
    <col min="8752" max="8752" width="10.140625" style="229" customWidth="1"/>
    <col min="8753" max="8753" width="9.42578125" style="229" customWidth="1"/>
    <col min="8754" max="8754" width="12.7109375" style="229" customWidth="1"/>
    <col min="8755" max="8960" width="9.140625" style="229"/>
    <col min="8961" max="8961" width="71.5703125" style="229" customWidth="1"/>
    <col min="8962" max="8962" width="18.42578125" style="229" customWidth="1"/>
    <col min="8963" max="8963" width="0" style="229" hidden="1" customWidth="1"/>
    <col min="8964" max="8964" width="1.7109375" style="229" customWidth="1"/>
    <col min="8965" max="8965" width="13.140625" style="229" customWidth="1"/>
    <col min="8966" max="8968" width="11.85546875" style="229" customWidth="1"/>
    <col min="8969" max="8969" width="11.85546875" style="229" bestFit="1" customWidth="1"/>
    <col min="8970" max="8977" width="11.85546875" style="229" customWidth="1"/>
    <col min="8978" max="8978" width="2" style="229" customWidth="1"/>
    <col min="8979" max="8983" width="0" style="229" hidden="1" customWidth="1"/>
    <col min="8984" max="8984" width="13.42578125" style="229" customWidth="1"/>
    <col min="8985" max="8985" width="15.42578125" style="229" customWidth="1"/>
    <col min="8986" max="8986" width="13.140625" style="229" customWidth="1"/>
    <col min="8987" max="8987" width="27" style="229" customWidth="1"/>
    <col min="8988" max="8989" width="8" style="229" customWidth="1"/>
    <col min="8990" max="8990" width="10.42578125" style="229" customWidth="1"/>
    <col min="8991" max="8991" width="9" style="229" customWidth="1"/>
    <col min="8992" max="9005" width="6.7109375" style="229" customWidth="1"/>
    <col min="9006" max="9006" width="10.140625" style="229" customWidth="1"/>
    <col min="9007" max="9007" width="9" style="229" customWidth="1"/>
    <col min="9008" max="9008" width="10.140625" style="229" customWidth="1"/>
    <col min="9009" max="9009" width="9.42578125" style="229" customWidth="1"/>
    <col min="9010" max="9010" width="12.7109375" style="229" customWidth="1"/>
    <col min="9011" max="9216" width="9.140625" style="229"/>
    <col min="9217" max="9217" width="71.5703125" style="229" customWidth="1"/>
    <col min="9218" max="9218" width="18.42578125" style="229" customWidth="1"/>
    <col min="9219" max="9219" width="0" style="229" hidden="1" customWidth="1"/>
    <col min="9220" max="9220" width="1.7109375" style="229" customWidth="1"/>
    <col min="9221" max="9221" width="13.140625" style="229" customWidth="1"/>
    <col min="9222" max="9224" width="11.85546875" style="229" customWidth="1"/>
    <col min="9225" max="9225" width="11.85546875" style="229" bestFit="1" customWidth="1"/>
    <col min="9226" max="9233" width="11.85546875" style="229" customWidth="1"/>
    <col min="9234" max="9234" width="2" style="229" customWidth="1"/>
    <col min="9235" max="9239" width="0" style="229" hidden="1" customWidth="1"/>
    <col min="9240" max="9240" width="13.42578125" style="229" customWidth="1"/>
    <col min="9241" max="9241" width="15.42578125" style="229" customWidth="1"/>
    <col min="9242" max="9242" width="13.140625" style="229" customWidth="1"/>
    <col min="9243" max="9243" width="27" style="229" customWidth="1"/>
    <col min="9244" max="9245" width="8" style="229" customWidth="1"/>
    <col min="9246" max="9246" width="10.42578125" style="229" customWidth="1"/>
    <col min="9247" max="9247" width="9" style="229" customWidth="1"/>
    <col min="9248" max="9261" width="6.7109375" style="229" customWidth="1"/>
    <col min="9262" max="9262" width="10.140625" style="229" customWidth="1"/>
    <col min="9263" max="9263" width="9" style="229" customWidth="1"/>
    <col min="9264" max="9264" width="10.140625" style="229" customWidth="1"/>
    <col min="9265" max="9265" width="9.42578125" style="229" customWidth="1"/>
    <col min="9266" max="9266" width="12.7109375" style="229" customWidth="1"/>
    <col min="9267" max="9472" width="9.140625" style="229"/>
    <col min="9473" max="9473" width="71.5703125" style="229" customWidth="1"/>
    <col min="9474" max="9474" width="18.42578125" style="229" customWidth="1"/>
    <col min="9475" max="9475" width="0" style="229" hidden="1" customWidth="1"/>
    <col min="9476" max="9476" width="1.7109375" style="229" customWidth="1"/>
    <col min="9477" max="9477" width="13.140625" style="229" customWidth="1"/>
    <col min="9478" max="9480" width="11.85546875" style="229" customWidth="1"/>
    <col min="9481" max="9481" width="11.85546875" style="229" bestFit="1" customWidth="1"/>
    <col min="9482" max="9489" width="11.85546875" style="229" customWidth="1"/>
    <col min="9490" max="9490" width="2" style="229" customWidth="1"/>
    <col min="9491" max="9495" width="0" style="229" hidden="1" customWidth="1"/>
    <col min="9496" max="9496" width="13.42578125" style="229" customWidth="1"/>
    <col min="9497" max="9497" width="15.42578125" style="229" customWidth="1"/>
    <col min="9498" max="9498" width="13.140625" style="229" customWidth="1"/>
    <col min="9499" max="9499" width="27" style="229" customWidth="1"/>
    <col min="9500" max="9501" width="8" style="229" customWidth="1"/>
    <col min="9502" max="9502" width="10.42578125" style="229" customWidth="1"/>
    <col min="9503" max="9503" width="9" style="229" customWidth="1"/>
    <col min="9504" max="9517" width="6.7109375" style="229" customWidth="1"/>
    <col min="9518" max="9518" width="10.140625" style="229" customWidth="1"/>
    <col min="9519" max="9519" width="9" style="229" customWidth="1"/>
    <col min="9520" max="9520" width="10.140625" style="229" customWidth="1"/>
    <col min="9521" max="9521" width="9.42578125" style="229" customWidth="1"/>
    <col min="9522" max="9522" width="12.7109375" style="229" customWidth="1"/>
    <col min="9523" max="9728" width="9.140625" style="229"/>
    <col min="9729" max="9729" width="71.5703125" style="229" customWidth="1"/>
    <col min="9730" max="9730" width="18.42578125" style="229" customWidth="1"/>
    <col min="9731" max="9731" width="0" style="229" hidden="1" customWidth="1"/>
    <col min="9732" max="9732" width="1.7109375" style="229" customWidth="1"/>
    <col min="9733" max="9733" width="13.140625" style="229" customWidth="1"/>
    <col min="9734" max="9736" width="11.85546875" style="229" customWidth="1"/>
    <col min="9737" max="9737" width="11.85546875" style="229" bestFit="1" customWidth="1"/>
    <col min="9738" max="9745" width="11.85546875" style="229" customWidth="1"/>
    <col min="9746" max="9746" width="2" style="229" customWidth="1"/>
    <col min="9747" max="9751" width="0" style="229" hidden="1" customWidth="1"/>
    <col min="9752" max="9752" width="13.42578125" style="229" customWidth="1"/>
    <col min="9753" max="9753" width="15.42578125" style="229" customWidth="1"/>
    <col min="9754" max="9754" width="13.140625" style="229" customWidth="1"/>
    <col min="9755" max="9755" width="27" style="229" customWidth="1"/>
    <col min="9756" max="9757" width="8" style="229" customWidth="1"/>
    <col min="9758" max="9758" width="10.42578125" style="229" customWidth="1"/>
    <col min="9759" max="9759" width="9" style="229" customWidth="1"/>
    <col min="9760" max="9773" width="6.7109375" style="229" customWidth="1"/>
    <col min="9774" max="9774" width="10.140625" style="229" customWidth="1"/>
    <col min="9775" max="9775" width="9" style="229" customWidth="1"/>
    <col min="9776" max="9776" width="10.140625" style="229" customWidth="1"/>
    <col min="9777" max="9777" width="9.42578125" style="229" customWidth="1"/>
    <col min="9778" max="9778" width="12.7109375" style="229" customWidth="1"/>
    <col min="9779" max="9984" width="9.140625" style="229"/>
    <col min="9985" max="9985" width="71.5703125" style="229" customWidth="1"/>
    <col min="9986" max="9986" width="18.42578125" style="229" customWidth="1"/>
    <col min="9987" max="9987" width="0" style="229" hidden="1" customWidth="1"/>
    <col min="9988" max="9988" width="1.7109375" style="229" customWidth="1"/>
    <col min="9989" max="9989" width="13.140625" style="229" customWidth="1"/>
    <col min="9990" max="9992" width="11.85546875" style="229" customWidth="1"/>
    <col min="9993" max="9993" width="11.85546875" style="229" bestFit="1" customWidth="1"/>
    <col min="9994" max="10001" width="11.85546875" style="229" customWidth="1"/>
    <col min="10002" max="10002" width="2" style="229" customWidth="1"/>
    <col min="10003" max="10007" width="0" style="229" hidden="1" customWidth="1"/>
    <col min="10008" max="10008" width="13.42578125" style="229" customWidth="1"/>
    <col min="10009" max="10009" width="15.42578125" style="229" customWidth="1"/>
    <col min="10010" max="10010" width="13.140625" style="229" customWidth="1"/>
    <col min="10011" max="10011" width="27" style="229" customWidth="1"/>
    <col min="10012" max="10013" width="8" style="229" customWidth="1"/>
    <col min="10014" max="10014" width="10.42578125" style="229" customWidth="1"/>
    <col min="10015" max="10015" width="9" style="229" customWidth="1"/>
    <col min="10016" max="10029" width="6.7109375" style="229" customWidth="1"/>
    <col min="10030" max="10030" width="10.140625" style="229" customWidth="1"/>
    <col min="10031" max="10031" width="9" style="229" customWidth="1"/>
    <col min="10032" max="10032" width="10.140625" style="229" customWidth="1"/>
    <col min="10033" max="10033" width="9.42578125" style="229" customWidth="1"/>
    <col min="10034" max="10034" width="12.7109375" style="229" customWidth="1"/>
    <col min="10035" max="10240" width="9.140625" style="229"/>
    <col min="10241" max="10241" width="71.5703125" style="229" customWidth="1"/>
    <col min="10242" max="10242" width="18.42578125" style="229" customWidth="1"/>
    <col min="10243" max="10243" width="0" style="229" hidden="1" customWidth="1"/>
    <col min="10244" max="10244" width="1.7109375" style="229" customWidth="1"/>
    <col min="10245" max="10245" width="13.140625" style="229" customWidth="1"/>
    <col min="10246" max="10248" width="11.85546875" style="229" customWidth="1"/>
    <col min="10249" max="10249" width="11.85546875" style="229" bestFit="1" customWidth="1"/>
    <col min="10250" max="10257" width="11.85546875" style="229" customWidth="1"/>
    <col min="10258" max="10258" width="2" style="229" customWidth="1"/>
    <col min="10259" max="10263" width="0" style="229" hidden="1" customWidth="1"/>
    <col min="10264" max="10264" width="13.42578125" style="229" customWidth="1"/>
    <col min="10265" max="10265" width="15.42578125" style="229" customWidth="1"/>
    <col min="10266" max="10266" width="13.140625" style="229" customWidth="1"/>
    <col min="10267" max="10267" width="27" style="229" customWidth="1"/>
    <col min="10268" max="10269" width="8" style="229" customWidth="1"/>
    <col min="10270" max="10270" width="10.42578125" style="229" customWidth="1"/>
    <col min="10271" max="10271" width="9" style="229" customWidth="1"/>
    <col min="10272" max="10285" width="6.7109375" style="229" customWidth="1"/>
    <col min="10286" max="10286" width="10.140625" style="229" customWidth="1"/>
    <col min="10287" max="10287" width="9" style="229" customWidth="1"/>
    <col min="10288" max="10288" width="10.140625" style="229" customWidth="1"/>
    <col min="10289" max="10289" width="9.42578125" style="229" customWidth="1"/>
    <col min="10290" max="10290" width="12.7109375" style="229" customWidth="1"/>
    <col min="10291" max="10496" width="9.140625" style="229"/>
    <col min="10497" max="10497" width="71.5703125" style="229" customWidth="1"/>
    <col min="10498" max="10498" width="18.42578125" style="229" customWidth="1"/>
    <col min="10499" max="10499" width="0" style="229" hidden="1" customWidth="1"/>
    <col min="10500" max="10500" width="1.7109375" style="229" customWidth="1"/>
    <col min="10501" max="10501" width="13.140625" style="229" customWidth="1"/>
    <col min="10502" max="10504" width="11.85546875" style="229" customWidth="1"/>
    <col min="10505" max="10505" width="11.85546875" style="229" bestFit="1" customWidth="1"/>
    <col min="10506" max="10513" width="11.85546875" style="229" customWidth="1"/>
    <col min="10514" max="10514" width="2" style="229" customWidth="1"/>
    <col min="10515" max="10519" width="0" style="229" hidden="1" customWidth="1"/>
    <col min="10520" max="10520" width="13.42578125" style="229" customWidth="1"/>
    <col min="10521" max="10521" width="15.42578125" style="229" customWidth="1"/>
    <col min="10522" max="10522" width="13.140625" style="229" customWidth="1"/>
    <col min="10523" max="10523" width="27" style="229" customWidth="1"/>
    <col min="10524" max="10525" width="8" style="229" customWidth="1"/>
    <col min="10526" max="10526" width="10.42578125" style="229" customWidth="1"/>
    <col min="10527" max="10527" width="9" style="229" customWidth="1"/>
    <col min="10528" max="10541" width="6.7109375" style="229" customWidth="1"/>
    <col min="10542" max="10542" width="10.140625" style="229" customWidth="1"/>
    <col min="10543" max="10543" width="9" style="229" customWidth="1"/>
    <col min="10544" max="10544" width="10.140625" style="229" customWidth="1"/>
    <col min="10545" max="10545" width="9.42578125" style="229" customWidth="1"/>
    <col min="10546" max="10546" width="12.7109375" style="229" customWidth="1"/>
    <col min="10547" max="10752" width="9.140625" style="229"/>
    <col min="10753" max="10753" width="71.5703125" style="229" customWidth="1"/>
    <col min="10754" max="10754" width="18.42578125" style="229" customWidth="1"/>
    <col min="10755" max="10755" width="0" style="229" hidden="1" customWidth="1"/>
    <col min="10756" max="10756" width="1.7109375" style="229" customWidth="1"/>
    <col min="10757" max="10757" width="13.140625" style="229" customWidth="1"/>
    <col min="10758" max="10760" width="11.85546875" style="229" customWidth="1"/>
    <col min="10761" max="10761" width="11.85546875" style="229" bestFit="1" customWidth="1"/>
    <col min="10762" max="10769" width="11.85546875" style="229" customWidth="1"/>
    <col min="10770" max="10770" width="2" style="229" customWidth="1"/>
    <col min="10771" max="10775" width="0" style="229" hidden="1" customWidth="1"/>
    <col min="10776" max="10776" width="13.42578125" style="229" customWidth="1"/>
    <col min="10777" max="10777" width="15.42578125" style="229" customWidth="1"/>
    <col min="10778" max="10778" width="13.140625" style="229" customWidth="1"/>
    <col min="10779" max="10779" width="27" style="229" customWidth="1"/>
    <col min="10780" max="10781" width="8" style="229" customWidth="1"/>
    <col min="10782" max="10782" width="10.42578125" style="229" customWidth="1"/>
    <col min="10783" max="10783" width="9" style="229" customWidth="1"/>
    <col min="10784" max="10797" width="6.7109375" style="229" customWidth="1"/>
    <col min="10798" max="10798" width="10.140625" style="229" customWidth="1"/>
    <col min="10799" max="10799" width="9" style="229" customWidth="1"/>
    <col min="10800" max="10800" width="10.140625" style="229" customWidth="1"/>
    <col min="10801" max="10801" width="9.42578125" style="229" customWidth="1"/>
    <col min="10802" max="10802" width="12.7109375" style="229" customWidth="1"/>
    <col min="10803" max="11008" width="9.140625" style="229"/>
    <col min="11009" max="11009" width="71.5703125" style="229" customWidth="1"/>
    <col min="11010" max="11010" width="18.42578125" style="229" customWidth="1"/>
    <col min="11011" max="11011" width="0" style="229" hidden="1" customWidth="1"/>
    <col min="11012" max="11012" width="1.7109375" style="229" customWidth="1"/>
    <col min="11013" max="11013" width="13.140625" style="229" customWidth="1"/>
    <col min="11014" max="11016" width="11.85546875" style="229" customWidth="1"/>
    <col min="11017" max="11017" width="11.85546875" style="229" bestFit="1" customWidth="1"/>
    <col min="11018" max="11025" width="11.85546875" style="229" customWidth="1"/>
    <col min="11026" max="11026" width="2" style="229" customWidth="1"/>
    <col min="11027" max="11031" width="0" style="229" hidden="1" customWidth="1"/>
    <col min="11032" max="11032" width="13.42578125" style="229" customWidth="1"/>
    <col min="11033" max="11033" width="15.42578125" style="229" customWidth="1"/>
    <col min="11034" max="11034" width="13.140625" style="229" customWidth="1"/>
    <col min="11035" max="11035" width="27" style="229" customWidth="1"/>
    <col min="11036" max="11037" width="8" style="229" customWidth="1"/>
    <col min="11038" max="11038" width="10.42578125" style="229" customWidth="1"/>
    <col min="11039" max="11039" width="9" style="229" customWidth="1"/>
    <col min="11040" max="11053" width="6.7109375" style="229" customWidth="1"/>
    <col min="11054" max="11054" width="10.140625" style="229" customWidth="1"/>
    <col min="11055" max="11055" width="9" style="229" customWidth="1"/>
    <col min="11056" max="11056" width="10.140625" style="229" customWidth="1"/>
    <col min="11057" max="11057" width="9.42578125" style="229" customWidth="1"/>
    <col min="11058" max="11058" width="12.7109375" style="229" customWidth="1"/>
    <col min="11059" max="11264" width="9.140625" style="229"/>
    <col min="11265" max="11265" width="71.5703125" style="229" customWidth="1"/>
    <col min="11266" max="11266" width="18.42578125" style="229" customWidth="1"/>
    <col min="11267" max="11267" width="0" style="229" hidden="1" customWidth="1"/>
    <col min="11268" max="11268" width="1.7109375" style="229" customWidth="1"/>
    <col min="11269" max="11269" width="13.140625" style="229" customWidth="1"/>
    <col min="11270" max="11272" width="11.85546875" style="229" customWidth="1"/>
    <col min="11273" max="11273" width="11.85546875" style="229" bestFit="1" customWidth="1"/>
    <col min="11274" max="11281" width="11.85546875" style="229" customWidth="1"/>
    <col min="11282" max="11282" width="2" style="229" customWidth="1"/>
    <col min="11283" max="11287" width="0" style="229" hidden="1" customWidth="1"/>
    <col min="11288" max="11288" width="13.42578125" style="229" customWidth="1"/>
    <col min="11289" max="11289" width="15.42578125" style="229" customWidth="1"/>
    <col min="11290" max="11290" width="13.140625" style="229" customWidth="1"/>
    <col min="11291" max="11291" width="27" style="229" customWidth="1"/>
    <col min="11292" max="11293" width="8" style="229" customWidth="1"/>
    <col min="11294" max="11294" width="10.42578125" style="229" customWidth="1"/>
    <col min="11295" max="11295" width="9" style="229" customWidth="1"/>
    <col min="11296" max="11309" width="6.7109375" style="229" customWidth="1"/>
    <col min="11310" max="11310" width="10.140625" style="229" customWidth="1"/>
    <col min="11311" max="11311" width="9" style="229" customWidth="1"/>
    <col min="11312" max="11312" width="10.140625" style="229" customWidth="1"/>
    <col min="11313" max="11313" width="9.42578125" style="229" customWidth="1"/>
    <col min="11314" max="11314" width="12.7109375" style="229" customWidth="1"/>
    <col min="11315" max="11520" width="9.140625" style="229"/>
    <col min="11521" max="11521" width="71.5703125" style="229" customWidth="1"/>
    <col min="11522" max="11522" width="18.42578125" style="229" customWidth="1"/>
    <col min="11523" max="11523" width="0" style="229" hidden="1" customWidth="1"/>
    <col min="11524" max="11524" width="1.7109375" style="229" customWidth="1"/>
    <col min="11525" max="11525" width="13.140625" style="229" customWidth="1"/>
    <col min="11526" max="11528" width="11.85546875" style="229" customWidth="1"/>
    <col min="11529" max="11529" width="11.85546875" style="229" bestFit="1" customWidth="1"/>
    <col min="11530" max="11537" width="11.85546875" style="229" customWidth="1"/>
    <col min="11538" max="11538" width="2" style="229" customWidth="1"/>
    <col min="11539" max="11543" width="0" style="229" hidden="1" customWidth="1"/>
    <col min="11544" max="11544" width="13.42578125" style="229" customWidth="1"/>
    <col min="11545" max="11545" width="15.42578125" style="229" customWidth="1"/>
    <col min="11546" max="11546" width="13.140625" style="229" customWidth="1"/>
    <col min="11547" max="11547" width="27" style="229" customWidth="1"/>
    <col min="11548" max="11549" width="8" style="229" customWidth="1"/>
    <col min="11550" max="11550" width="10.42578125" style="229" customWidth="1"/>
    <col min="11551" max="11551" width="9" style="229" customWidth="1"/>
    <col min="11552" max="11565" width="6.7109375" style="229" customWidth="1"/>
    <col min="11566" max="11566" width="10.140625" style="229" customWidth="1"/>
    <col min="11567" max="11567" width="9" style="229" customWidth="1"/>
    <col min="11568" max="11568" width="10.140625" style="229" customWidth="1"/>
    <col min="11569" max="11569" width="9.42578125" style="229" customWidth="1"/>
    <col min="11570" max="11570" width="12.7109375" style="229" customWidth="1"/>
    <col min="11571" max="11776" width="9.140625" style="229"/>
    <col min="11777" max="11777" width="71.5703125" style="229" customWidth="1"/>
    <col min="11778" max="11778" width="18.42578125" style="229" customWidth="1"/>
    <col min="11779" max="11779" width="0" style="229" hidden="1" customWidth="1"/>
    <col min="11780" max="11780" width="1.7109375" style="229" customWidth="1"/>
    <col min="11781" max="11781" width="13.140625" style="229" customWidth="1"/>
    <col min="11782" max="11784" width="11.85546875" style="229" customWidth="1"/>
    <col min="11785" max="11785" width="11.85546875" style="229" bestFit="1" customWidth="1"/>
    <col min="11786" max="11793" width="11.85546875" style="229" customWidth="1"/>
    <col min="11794" max="11794" width="2" style="229" customWidth="1"/>
    <col min="11795" max="11799" width="0" style="229" hidden="1" customWidth="1"/>
    <col min="11800" max="11800" width="13.42578125" style="229" customWidth="1"/>
    <col min="11801" max="11801" width="15.42578125" style="229" customWidth="1"/>
    <col min="11802" max="11802" width="13.140625" style="229" customWidth="1"/>
    <col min="11803" max="11803" width="27" style="229" customWidth="1"/>
    <col min="11804" max="11805" width="8" style="229" customWidth="1"/>
    <col min="11806" max="11806" width="10.42578125" style="229" customWidth="1"/>
    <col min="11807" max="11807" width="9" style="229" customWidth="1"/>
    <col min="11808" max="11821" width="6.7109375" style="229" customWidth="1"/>
    <col min="11822" max="11822" width="10.140625" style="229" customWidth="1"/>
    <col min="11823" max="11823" width="9" style="229" customWidth="1"/>
    <col min="11824" max="11824" width="10.140625" style="229" customWidth="1"/>
    <col min="11825" max="11825" width="9.42578125" style="229" customWidth="1"/>
    <col min="11826" max="11826" width="12.7109375" style="229" customWidth="1"/>
    <col min="11827" max="12032" width="9.140625" style="229"/>
    <col min="12033" max="12033" width="71.5703125" style="229" customWidth="1"/>
    <col min="12034" max="12034" width="18.42578125" style="229" customWidth="1"/>
    <col min="12035" max="12035" width="0" style="229" hidden="1" customWidth="1"/>
    <col min="12036" max="12036" width="1.7109375" style="229" customWidth="1"/>
    <col min="12037" max="12037" width="13.140625" style="229" customWidth="1"/>
    <col min="12038" max="12040" width="11.85546875" style="229" customWidth="1"/>
    <col min="12041" max="12041" width="11.85546875" style="229" bestFit="1" customWidth="1"/>
    <col min="12042" max="12049" width="11.85546875" style="229" customWidth="1"/>
    <col min="12050" max="12050" width="2" style="229" customWidth="1"/>
    <col min="12051" max="12055" width="0" style="229" hidden="1" customWidth="1"/>
    <col min="12056" max="12056" width="13.42578125" style="229" customWidth="1"/>
    <col min="12057" max="12057" width="15.42578125" style="229" customWidth="1"/>
    <col min="12058" max="12058" width="13.140625" style="229" customWidth="1"/>
    <col min="12059" max="12059" width="27" style="229" customWidth="1"/>
    <col min="12060" max="12061" width="8" style="229" customWidth="1"/>
    <col min="12062" max="12062" width="10.42578125" style="229" customWidth="1"/>
    <col min="12063" max="12063" width="9" style="229" customWidth="1"/>
    <col min="12064" max="12077" width="6.7109375" style="229" customWidth="1"/>
    <col min="12078" max="12078" width="10.140625" style="229" customWidth="1"/>
    <col min="12079" max="12079" width="9" style="229" customWidth="1"/>
    <col min="12080" max="12080" width="10.140625" style="229" customWidth="1"/>
    <col min="12081" max="12081" width="9.42578125" style="229" customWidth="1"/>
    <col min="12082" max="12082" width="12.7109375" style="229" customWidth="1"/>
    <col min="12083" max="12288" width="9.140625" style="229"/>
    <col min="12289" max="12289" width="71.5703125" style="229" customWidth="1"/>
    <col min="12290" max="12290" width="18.42578125" style="229" customWidth="1"/>
    <col min="12291" max="12291" width="0" style="229" hidden="1" customWidth="1"/>
    <col min="12292" max="12292" width="1.7109375" style="229" customWidth="1"/>
    <col min="12293" max="12293" width="13.140625" style="229" customWidth="1"/>
    <col min="12294" max="12296" width="11.85546875" style="229" customWidth="1"/>
    <col min="12297" max="12297" width="11.85546875" style="229" bestFit="1" customWidth="1"/>
    <col min="12298" max="12305" width="11.85546875" style="229" customWidth="1"/>
    <col min="12306" max="12306" width="2" style="229" customWidth="1"/>
    <col min="12307" max="12311" width="0" style="229" hidden="1" customWidth="1"/>
    <col min="12312" max="12312" width="13.42578125" style="229" customWidth="1"/>
    <col min="12313" max="12313" width="15.42578125" style="229" customWidth="1"/>
    <col min="12314" max="12314" width="13.140625" style="229" customWidth="1"/>
    <col min="12315" max="12315" width="27" style="229" customWidth="1"/>
    <col min="12316" max="12317" width="8" style="229" customWidth="1"/>
    <col min="12318" max="12318" width="10.42578125" style="229" customWidth="1"/>
    <col min="12319" max="12319" width="9" style="229" customWidth="1"/>
    <col min="12320" max="12333" width="6.7109375" style="229" customWidth="1"/>
    <col min="12334" max="12334" width="10.140625" style="229" customWidth="1"/>
    <col min="12335" max="12335" width="9" style="229" customWidth="1"/>
    <col min="12336" max="12336" width="10.140625" style="229" customWidth="1"/>
    <col min="12337" max="12337" width="9.42578125" style="229" customWidth="1"/>
    <col min="12338" max="12338" width="12.7109375" style="229" customWidth="1"/>
    <col min="12339" max="12544" width="9.140625" style="229"/>
    <col min="12545" max="12545" width="71.5703125" style="229" customWidth="1"/>
    <col min="12546" max="12546" width="18.42578125" style="229" customWidth="1"/>
    <col min="12547" max="12547" width="0" style="229" hidden="1" customWidth="1"/>
    <col min="12548" max="12548" width="1.7109375" style="229" customWidth="1"/>
    <col min="12549" max="12549" width="13.140625" style="229" customWidth="1"/>
    <col min="12550" max="12552" width="11.85546875" style="229" customWidth="1"/>
    <col min="12553" max="12553" width="11.85546875" style="229" bestFit="1" customWidth="1"/>
    <col min="12554" max="12561" width="11.85546875" style="229" customWidth="1"/>
    <col min="12562" max="12562" width="2" style="229" customWidth="1"/>
    <col min="12563" max="12567" width="0" style="229" hidden="1" customWidth="1"/>
    <col min="12568" max="12568" width="13.42578125" style="229" customWidth="1"/>
    <col min="12569" max="12569" width="15.42578125" style="229" customWidth="1"/>
    <col min="12570" max="12570" width="13.140625" style="229" customWidth="1"/>
    <col min="12571" max="12571" width="27" style="229" customWidth="1"/>
    <col min="12572" max="12573" width="8" style="229" customWidth="1"/>
    <col min="12574" max="12574" width="10.42578125" style="229" customWidth="1"/>
    <col min="12575" max="12575" width="9" style="229" customWidth="1"/>
    <col min="12576" max="12589" width="6.7109375" style="229" customWidth="1"/>
    <col min="12590" max="12590" width="10.140625" style="229" customWidth="1"/>
    <col min="12591" max="12591" width="9" style="229" customWidth="1"/>
    <col min="12592" max="12592" width="10.140625" style="229" customWidth="1"/>
    <col min="12593" max="12593" width="9.42578125" style="229" customWidth="1"/>
    <col min="12594" max="12594" width="12.7109375" style="229" customWidth="1"/>
    <col min="12595" max="12800" width="9.140625" style="229"/>
    <col min="12801" max="12801" width="71.5703125" style="229" customWidth="1"/>
    <col min="12802" max="12802" width="18.42578125" style="229" customWidth="1"/>
    <col min="12803" max="12803" width="0" style="229" hidden="1" customWidth="1"/>
    <col min="12804" max="12804" width="1.7109375" style="229" customWidth="1"/>
    <col min="12805" max="12805" width="13.140625" style="229" customWidth="1"/>
    <col min="12806" max="12808" width="11.85546875" style="229" customWidth="1"/>
    <col min="12809" max="12809" width="11.85546875" style="229" bestFit="1" customWidth="1"/>
    <col min="12810" max="12817" width="11.85546875" style="229" customWidth="1"/>
    <col min="12818" max="12818" width="2" style="229" customWidth="1"/>
    <col min="12819" max="12823" width="0" style="229" hidden="1" customWidth="1"/>
    <col min="12824" max="12824" width="13.42578125" style="229" customWidth="1"/>
    <col min="12825" max="12825" width="15.42578125" style="229" customWidth="1"/>
    <col min="12826" max="12826" width="13.140625" style="229" customWidth="1"/>
    <col min="12827" max="12827" width="27" style="229" customWidth="1"/>
    <col min="12828" max="12829" width="8" style="229" customWidth="1"/>
    <col min="12830" max="12830" width="10.42578125" style="229" customWidth="1"/>
    <col min="12831" max="12831" width="9" style="229" customWidth="1"/>
    <col min="12832" max="12845" width="6.7109375" style="229" customWidth="1"/>
    <col min="12846" max="12846" width="10.140625" style="229" customWidth="1"/>
    <col min="12847" max="12847" width="9" style="229" customWidth="1"/>
    <col min="12848" max="12848" width="10.140625" style="229" customWidth="1"/>
    <col min="12849" max="12849" width="9.42578125" style="229" customWidth="1"/>
    <col min="12850" max="12850" width="12.7109375" style="229" customWidth="1"/>
    <col min="12851" max="13056" width="9.140625" style="229"/>
    <col min="13057" max="13057" width="71.5703125" style="229" customWidth="1"/>
    <col min="13058" max="13058" width="18.42578125" style="229" customWidth="1"/>
    <col min="13059" max="13059" width="0" style="229" hidden="1" customWidth="1"/>
    <col min="13060" max="13060" width="1.7109375" style="229" customWidth="1"/>
    <col min="13061" max="13061" width="13.140625" style="229" customWidth="1"/>
    <col min="13062" max="13064" width="11.85546875" style="229" customWidth="1"/>
    <col min="13065" max="13065" width="11.85546875" style="229" bestFit="1" customWidth="1"/>
    <col min="13066" max="13073" width="11.85546875" style="229" customWidth="1"/>
    <col min="13074" max="13074" width="2" style="229" customWidth="1"/>
    <col min="13075" max="13079" width="0" style="229" hidden="1" customWidth="1"/>
    <col min="13080" max="13080" width="13.42578125" style="229" customWidth="1"/>
    <col min="13081" max="13081" width="15.42578125" style="229" customWidth="1"/>
    <col min="13082" max="13082" width="13.140625" style="229" customWidth="1"/>
    <col min="13083" max="13083" width="27" style="229" customWidth="1"/>
    <col min="13084" max="13085" width="8" style="229" customWidth="1"/>
    <col min="13086" max="13086" width="10.42578125" style="229" customWidth="1"/>
    <col min="13087" max="13087" width="9" style="229" customWidth="1"/>
    <col min="13088" max="13101" width="6.7109375" style="229" customWidth="1"/>
    <col min="13102" max="13102" width="10.140625" style="229" customWidth="1"/>
    <col min="13103" max="13103" width="9" style="229" customWidth="1"/>
    <col min="13104" max="13104" width="10.140625" style="229" customWidth="1"/>
    <col min="13105" max="13105" width="9.42578125" style="229" customWidth="1"/>
    <col min="13106" max="13106" width="12.7109375" style="229" customWidth="1"/>
    <col min="13107" max="13312" width="9.140625" style="229"/>
    <col min="13313" max="13313" width="71.5703125" style="229" customWidth="1"/>
    <col min="13314" max="13314" width="18.42578125" style="229" customWidth="1"/>
    <col min="13315" max="13315" width="0" style="229" hidden="1" customWidth="1"/>
    <col min="13316" max="13316" width="1.7109375" style="229" customWidth="1"/>
    <col min="13317" max="13317" width="13.140625" style="229" customWidth="1"/>
    <col min="13318" max="13320" width="11.85546875" style="229" customWidth="1"/>
    <col min="13321" max="13321" width="11.85546875" style="229" bestFit="1" customWidth="1"/>
    <col min="13322" max="13329" width="11.85546875" style="229" customWidth="1"/>
    <col min="13330" max="13330" width="2" style="229" customWidth="1"/>
    <col min="13331" max="13335" width="0" style="229" hidden="1" customWidth="1"/>
    <col min="13336" max="13336" width="13.42578125" style="229" customWidth="1"/>
    <col min="13337" max="13337" width="15.42578125" style="229" customWidth="1"/>
    <col min="13338" max="13338" width="13.140625" style="229" customWidth="1"/>
    <col min="13339" max="13339" width="27" style="229" customWidth="1"/>
    <col min="13340" max="13341" width="8" style="229" customWidth="1"/>
    <col min="13342" max="13342" width="10.42578125" style="229" customWidth="1"/>
    <col min="13343" max="13343" width="9" style="229" customWidth="1"/>
    <col min="13344" max="13357" width="6.7109375" style="229" customWidth="1"/>
    <col min="13358" max="13358" width="10.140625" style="229" customWidth="1"/>
    <col min="13359" max="13359" width="9" style="229" customWidth="1"/>
    <col min="13360" max="13360" width="10.140625" style="229" customWidth="1"/>
    <col min="13361" max="13361" width="9.42578125" style="229" customWidth="1"/>
    <col min="13362" max="13362" width="12.7109375" style="229" customWidth="1"/>
    <col min="13363" max="13568" width="9.140625" style="229"/>
    <col min="13569" max="13569" width="71.5703125" style="229" customWidth="1"/>
    <col min="13570" max="13570" width="18.42578125" style="229" customWidth="1"/>
    <col min="13571" max="13571" width="0" style="229" hidden="1" customWidth="1"/>
    <col min="13572" max="13572" width="1.7109375" style="229" customWidth="1"/>
    <col min="13573" max="13573" width="13.140625" style="229" customWidth="1"/>
    <col min="13574" max="13576" width="11.85546875" style="229" customWidth="1"/>
    <col min="13577" max="13577" width="11.85546875" style="229" bestFit="1" customWidth="1"/>
    <col min="13578" max="13585" width="11.85546875" style="229" customWidth="1"/>
    <col min="13586" max="13586" width="2" style="229" customWidth="1"/>
    <col min="13587" max="13591" width="0" style="229" hidden="1" customWidth="1"/>
    <col min="13592" max="13592" width="13.42578125" style="229" customWidth="1"/>
    <col min="13593" max="13593" width="15.42578125" style="229" customWidth="1"/>
    <col min="13594" max="13594" width="13.140625" style="229" customWidth="1"/>
    <col min="13595" max="13595" width="27" style="229" customWidth="1"/>
    <col min="13596" max="13597" width="8" style="229" customWidth="1"/>
    <col min="13598" max="13598" width="10.42578125" style="229" customWidth="1"/>
    <col min="13599" max="13599" width="9" style="229" customWidth="1"/>
    <col min="13600" max="13613" width="6.7109375" style="229" customWidth="1"/>
    <col min="13614" max="13614" width="10.140625" style="229" customWidth="1"/>
    <col min="13615" max="13615" width="9" style="229" customWidth="1"/>
    <col min="13616" max="13616" width="10.140625" style="229" customWidth="1"/>
    <col min="13617" max="13617" width="9.42578125" style="229" customWidth="1"/>
    <col min="13618" max="13618" width="12.7109375" style="229" customWidth="1"/>
    <col min="13619" max="13824" width="9.140625" style="229"/>
    <col min="13825" max="13825" width="71.5703125" style="229" customWidth="1"/>
    <col min="13826" max="13826" width="18.42578125" style="229" customWidth="1"/>
    <col min="13827" max="13827" width="0" style="229" hidden="1" customWidth="1"/>
    <col min="13828" max="13828" width="1.7109375" style="229" customWidth="1"/>
    <col min="13829" max="13829" width="13.140625" style="229" customWidth="1"/>
    <col min="13830" max="13832" width="11.85546875" style="229" customWidth="1"/>
    <col min="13833" max="13833" width="11.85546875" style="229" bestFit="1" customWidth="1"/>
    <col min="13834" max="13841" width="11.85546875" style="229" customWidth="1"/>
    <col min="13842" max="13842" width="2" style="229" customWidth="1"/>
    <col min="13843" max="13847" width="0" style="229" hidden="1" customWidth="1"/>
    <col min="13848" max="13848" width="13.42578125" style="229" customWidth="1"/>
    <col min="13849" max="13849" width="15.42578125" style="229" customWidth="1"/>
    <col min="13850" max="13850" width="13.140625" style="229" customWidth="1"/>
    <col min="13851" max="13851" width="27" style="229" customWidth="1"/>
    <col min="13852" max="13853" width="8" style="229" customWidth="1"/>
    <col min="13854" max="13854" width="10.42578125" style="229" customWidth="1"/>
    <col min="13855" max="13855" width="9" style="229" customWidth="1"/>
    <col min="13856" max="13869" width="6.7109375" style="229" customWidth="1"/>
    <col min="13870" max="13870" width="10.140625" style="229" customWidth="1"/>
    <col min="13871" max="13871" width="9" style="229" customWidth="1"/>
    <col min="13872" max="13872" width="10.140625" style="229" customWidth="1"/>
    <col min="13873" max="13873" width="9.42578125" style="229" customWidth="1"/>
    <col min="13874" max="13874" width="12.7109375" style="229" customWidth="1"/>
    <col min="13875" max="14080" width="9.140625" style="229"/>
    <col min="14081" max="14081" width="71.5703125" style="229" customWidth="1"/>
    <col min="14082" max="14082" width="18.42578125" style="229" customWidth="1"/>
    <col min="14083" max="14083" width="0" style="229" hidden="1" customWidth="1"/>
    <col min="14084" max="14084" width="1.7109375" style="229" customWidth="1"/>
    <col min="14085" max="14085" width="13.140625" style="229" customWidth="1"/>
    <col min="14086" max="14088" width="11.85546875" style="229" customWidth="1"/>
    <col min="14089" max="14089" width="11.85546875" style="229" bestFit="1" customWidth="1"/>
    <col min="14090" max="14097" width="11.85546875" style="229" customWidth="1"/>
    <col min="14098" max="14098" width="2" style="229" customWidth="1"/>
    <col min="14099" max="14103" width="0" style="229" hidden="1" customWidth="1"/>
    <col min="14104" max="14104" width="13.42578125" style="229" customWidth="1"/>
    <col min="14105" max="14105" width="15.42578125" style="229" customWidth="1"/>
    <col min="14106" max="14106" width="13.140625" style="229" customWidth="1"/>
    <col min="14107" max="14107" width="27" style="229" customWidth="1"/>
    <col min="14108" max="14109" width="8" style="229" customWidth="1"/>
    <col min="14110" max="14110" width="10.42578125" style="229" customWidth="1"/>
    <col min="14111" max="14111" width="9" style="229" customWidth="1"/>
    <col min="14112" max="14125" width="6.7109375" style="229" customWidth="1"/>
    <col min="14126" max="14126" width="10.140625" style="229" customWidth="1"/>
    <col min="14127" max="14127" width="9" style="229" customWidth="1"/>
    <col min="14128" max="14128" width="10.140625" style="229" customWidth="1"/>
    <col min="14129" max="14129" width="9.42578125" style="229" customWidth="1"/>
    <col min="14130" max="14130" width="12.7109375" style="229" customWidth="1"/>
    <col min="14131" max="14336" width="9.140625" style="229"/>
    <col min="14337" max="14337" width="71.5703125" style="229" customWidth="1"/>
    <col min="14338" max="14338" width="18.42578125" style="229" customWidth="1"/>
    <col min="14339" max="14339" width="0" style="229" hidden="1" customWidth="1"/>
    <col min="14340" max="14340" width="1.7109375" style="229" customWidth="1"/>
    <col min="14341" max="14341" width="13.140625" style="229" customWidth="1"/>
    <col min="14342" max="14344" width="11.85546875" style="229" customWidth="1"/>
    <col min="14345" max="14345" width="11.85546875" style="229" bestFit="1" customWidth="1"/>
    <col min="14346" max="14353" width="11.85546875" style="229" customWidth="1"/>
    <col min="14354" max="14354" width="2" style="229" customWidth="1"/>
    <col min="14355" max="14359" width="0" style="229" hidden="1" customWidth="1"/>
    <col min="14360" max="14360" width="13.42578125" style="229" customWidth="1"/>
    <col min="14361" max="14361" width="15.42578125" style="229" customWidth="1"/>
    <col min="14362" max="14362" width="13.140625" style="229" customWidth="1"/>
    <col min="14363" max="14363" width="27" style="229" customWidth="1"/>
    <col min="14364" max="14365" width="8" style="229" customWidth="1"/>
    <col min="14366" max="14366" width="10.42578125" style="229" customWidth="1"/>
    <col min="14367" max="14367" width="9" style="229" customWidth="1"/>
    <col min="14368" max="14381" width="6.7109375" style="229" customWidth="1"/>
    <col min="14382" max="14382" width="10.140625" style="229" customWidth="1"/>
    <col min="14383" max="14383" width="9" style="229" customWidth="1"/>
    <col min="14384" max="14384" width="10.140625" style="229" customWidth="1"/>
    <col min="14385" max="14385" width="9.42578125" style="229" customWidth="1"/>
    <col min="14386" max="14386" width="12.7109375" style="229" customWidth="1"/>
    <col min="14387" max="14592" width="9.140625" style="229"/>
    <col min="14593" max="14593" width="71.5703125" style="229" customWidth="1"/>
    <col min="14594" max="14594" width="18.42578125" style="229" customWidth="1"/>
    <col min="14595" max="14595" width="0" style="229" hidden="1" customWidth="1"/>
    <col min="14596" max="14596" width="1.7109375" style="229" customWidth="1"/>
    <col min="14597" max="14597" width="13.140625" style="229" customWidth="1"/>
    <col min="14598" max="14600" width="11.85546875" style="229" customWidth="1"/>
    <col min="14601" max="14601" width="11.85546875" style="229" bestFit="1" customWidth="1"/>
    <col min="14602" max="14609" width="11.85546875" style="229" customWidth="1"/>
    <col min="14610" max="14610" width="2" style="229" customWidth="1"/>
    <col min="14611" max="14615" width="0" style="229" hidden="1" customWidth="1"/>
    <col min="14616" max="14616" width="13.42578125" style="229" customWidth="1"/>
    <col min="14617" max="14617" width="15.42578125" style="229" customWidth="1"/>
    <col min="14618" max="14618" width="13.140625" style="229" customWidth="1"/>
    <col min="14619" max="14619" width="27" style="229" customWidth="1"/>
    <col min="14620" max="14621" width="8" style="229" customWidth="1"/>
    <col min="14622" max="14622" width="10.42578125" style="229" customWidth="1"/>
    <col min="14623" max="14623" width="9" style="229" customWidth="1"/>
    <col min="14624" max="14637" width="6.7109375" style="229" customWidth="1"/>
    <col min="14638" max="14638" width="10.140625" style="229" customWidth="1"/>
    <col min="14639" max="14639" width="9" style="229" customWidth="1"/>
    <col min="14640" max="14640" width="10.140625" style="229" customWidth="1"/>
    <col min="14641" max="14641" width="9.42578125" style="229" customWidth="1"/>
    <col min="14642" max="14642" width="12.7109375" style="229" customWidth="1"/>
    <col min="14643" max="14848" width="9.140625" style="229"/>
    <col min="14849" max="14849" width="71.5703125" style="229" customWidth="1"/>
    <col min="14850" max="14850" width="18.42578125" style="229" customWidth="1"/>
    <col min="14851" max="14851" width="0" style="229" hidden="1" customWidth="1"/>
    <col min="14852" max="14852" width="1.7109375" style="229" customWidth="1"/>
    <col min="14853" max="14853" width="13.140625" style="229" customWidth="1"/>
    <col min="14854" max="14856" width="11.85546875" style="229" customWidth="1"/>
    <col min="14857" max="14857" width="11.85546875" style="229" bestFit="1" customWidth="1"/>
    <col min="14858" max="14865" width="11.85546875" style="229" customWidth="1"/>
    <col min="14866" max="14866" width="2" style="229" customWidth="1"/>
    <col min="14867" max="14871" width="0" style="229" hidden="1" customWidth="1"/>
    <col min="14872" max="14872" width="13.42578125" style="229" customWidth="1"/>
    <col min="14873" max="14873" width="15.42578125" style="229" customWidth="1"/>
    <col min="14874" max="14874" width="13.140625" style="229" customWidth="1"/>
    <col min="14875" max="14875" width="27" style="229" customWidth="1"/>
    <col min="14876" max="14877" width="8" style="229" customWidth="1"/>
    <col min="14878" max="14878" width="10.42578125" style="229" customWidth="1"/>
    <col min="14879" max="14879" width="9" style="229" customWidth="1"/>
    <col min="14880" max="14893" width="6.7109375" style="229" customWidth="1"/>
    <col min="14894" max="14894" width="10.140625" style="229" customWidth="1"/>
    <col min="14895" max="14895" width="9" style="229" customWidth="1"/>
    <col min="14896" max="14896" width="10.140625" style="229" customWidth="1"/>
    <col min="14897" max="14897" width="9.42578125" style="229" customWidth="1"/>
    <col min="14898" max="14898" width="12.7109375" style="229" customWidth="1"/>
    <col min="14899" max="15104" width="9.140625" style="229"/>
    <col min="15105" max="15105" width="71.5703125" style="229" customWidth="1"/>
    <col min="15106" max="15106" width="18.42578125" style="229" customWidth="1"/>
    <col min="15107" max="15107" width="0" style="229" hidden="1" customWidth="1"/>
    <col min="15108" max="15108" width="1.7109375" style="229" customWidth="1"/>
    <col min="15109" max="15109" width="13.140625" style="229" customWidth="1"/>
    <col min="15110" max="15112" width="11.85546875" style="229" customWidth="1"/>
    <col min="15113" max="15113" width="11.85546875" style="229" bestFit="1" customWidth="1"/>
    <col min="15114" max="15121" width="11.85546875" style="229" customWidth="1"/>
    <col min="15122" max="15122" width="2" style="229" customWidth="1"/>
    <col min="15123" max="15127" width="0" style="229" hidden="1" customWidth="1"/>
    <col min="15128" max="15128" width="13.42578125" style="229" customWidth="1"/>
    <col min="15129" max="15129" width="15.42578125" style="229" customWidth="1"/>
    <col min="15130" max="15130" width="13.140625" style="229" customWidth="1"/>
    <col min="15131" max="15131" width="27" style="229" customWidth="1"/>
    <col min="15132" max="15133" width="8" style="229" customWidth="1"/>
    <col min="15134" max="15134" width="10.42578125" style="229" customWidth="1"/>
    <col min="15135" max="15135" width="9" style="229" customWidth="1"/>
    <col min="15136" max="15149" width="6.7109375" style="229" customWidth="1"/>
    <col min="15150" max="15150" width="10.140625" style="229" customWidth="1"/>
    <col min="15151" max="15151" width="9" style="229" customWidth="1"/>
    <col min="15152" max="15152" width="10.140625" style="229" customWidth="1"/>
    <col min="15153" max="15153" width="9.42578125" style="229" customWidth="1"/>
    <col min="15154" max="15154" width="12.7109375" style="229" customWidth="1"/>
    <col min="15155" max="15360" width="9.140625" style="229"/>
    <col min="15361" max="15361" width="71.5703125" style="229" customWidth="1"/>
    <col min="15362" max="15362" width="18.42578125" style="229" customWidth="1"/>
    <col min="15363" max="15363" width="0" style="229" hidden="1" customWidth="1"/>
    <col min="15364" max="15364" width="1.7109375" style="229" customWidth="1"/>
    <col min="15365" max="15365" width="13.140625" style="229" customWidth="1"/>
    <col min="15366" max="15368" width="11.85546875" style="229" customWidth="1"/>
    <col min="15369" max="15369" width="11.85546875" style="229" bestFit="1" customWidth="1"/>
    <col min="15370" max="15377" width="11.85546875" style="229" customWidth="1"/>
    <col min="15378" max="15378" width="2" style="229" customWidth="1"/>
    <col min="15379" max="15383" width="0" style="229" hidden="1" customWidth="1"/>
    <col min="15384" max="15384" width="13.42578125" style="229" customWidth="1"/>
    <col min="15385" max="15385" width="15.42578125" style="229" customWidth="1"/>
    <col min="15386" max="15386" width="13.140625" style="229" customWidth="1"/>
    <col min="15387" max="15387" width="27" style="229" customWidth="1"/>
    <col min="15388" max="15389" width="8" style="229" customWidth="1"/>
    <col min="15390" max="15390" width="10.42578125" style="229" customWidth="1"/>
    <col min="15391" max="15391" width="9" style="229" customWidth="1"/>
    <col min="15392" max="15405" width="6.7109375" style="229" customWidth="1"/>
    <col min="15406" max="15406" width="10.140625" style="229" customWidth="1"/>
    <col min="15407" max="15407" width="9" style="229" customWidth="1"/>
    <col min="15408" max="15408" width="10.140625" style="229" customWidth="1"/>
    <col min="15409" max="15409" width="9.42578125" style="229" customWidth="1"/>
    <col min="15410" max="15410" width="12.7109375" style="229" customWidth="1"/>
    <col min="15411" max="15616" width="9.140625" style="229"/>
    <col min="15617" max="15617" width="71.5703125" style="229" customWidth="1"/>
    <col min="15618" max="15618" width="18.42578125" style="229" customWidth="1"/>
    <col min="15619" max="15619" width="0" style="229" hidden="1" customWidth="1"/>
    <col min="15620" max="15620" width="1.7109375" style="229" customWidth="1"/>
    <col min="15621" max="15621" width="13.140625" style="229" customWidth="1"/>
    <col min="15622" max="15624" width="11.85546875" style="229" customWidth="1"/>
    <col min="15625" max="15625" width="11.85546875" style="229" bestFit="1" customWidth="1"/>
    <col min="15626" max="15633" width="11.85546875" style="229" customWidth="1"/>
    <col min="15634" max="15634" width="2" style="229" customWidth="1"/>
    <col min="15635" max="15639" width="0" style="229" hidden="1" customWidth="1"/>
    <col min="15640" max="15640" width="13.42578125" style="229" customWidth="1"/>
    <col min="15641" max="15641" width="15.42578125" style="229" customWidth="1"/>
    <col min="15642" max="15642" width="13.140625" style="229" customWidth="1"/>
    <col min="15643" max="15643" width="27" style="229" customWidth="1"/>
    <col min="15644" max="15645" width="8" style="229" customWidth="1"/>
    <col min="15646" max="15646" width="10.42578125" style="229" customWidth="1"/>
    <col min="15647" max="15647" width="9" style="229" customWidth="1"/>
    <col min="15648" max="15661" width="6.7109375" style="229" customWidth="1"/>
    <col min="15662" max="15662" width="10.140625" style="229" customWidth="1"/>
    <col min="15663" max="15663" width="9" style="229" customWidth="1"/>
    <col min="15664" max="15664" width="10.140625" style="229" customWidth="1"/>
    <col min="15665" max="15665" width="9.42578125" style="229" customWidth="1"/>
    <col min="15666" max="15666" width="12.7109375" style="229" customWidth="1"/>
    <col min="15667" max="15872" width="9.140625" style="229"/>
    <col min="15873" max="15873" width="71.5703125" style="229" customWidth="1"/>
    <col min="15874" max="15874" width="18.42578125" style="229" customWidth="1"/>
    <col min="15875" max="15875" width="0" style="229" hidden="1" customWidth="1"/>
    <col min="15876" max="15876" width="1.7109375" style="229" customWidth="1"/>
    <col min="15877" max="15877" width="13.140625" style="229" customWidth="1"/>
    <col min="15878" max="15880" width="11.85546875" style="229" customWidth="1"/>
    <col min="15881" max="15881" width="11.85546875" style="229" bestFit="1" customWidth="1"/>
    <col min="15882" max="15889" width="11.85546875" style="229" customWidth="1"/>
    <col min="15890" max="15890" width="2" style="229" customWidth="1"/>
    <col min="15891" max="15895" width="0" style="229" hidden="1" customWidth="1"/>
    <col min="15896" max="15896" width="13.42578125" style="229" customWidth="1"/>
    <col min="15897" max="15897" width="15.42578125" style="229" customWidth="1"/>
    <col min="15898" max="15898" width="13.140625" style="229" customWidth="1"/>
    <col min="15899" max="15899" width="27" style="229" customWidth="1"/>
    <col min="15900" max="15901" width="8" style="229" customWidth="1"/>
    <col min="15902" max="15902" width="10.42578125" style="229" customWidth="1"/>
    <col min="15903" max="15903" width="9" style="229" customWidth="1"/>
    <col min="15904" max="15917" width="6.7109375" style="229" customWidth="1"/>
    <col min="15918" max="15918" width="10.140625" style="229" customWidth="1"/>
    <col min="15919" max="15919" width="9" style="229" customWidth="1"/>
    <col min="15920" max="15920" width="10.140625" style="229" customWidth="1"/>
    <col min="15921" max="15921" width="9.42578125" style="229" customWidth="1"/>
    <col min="15922" max="15922" width="12.7109375" style="229" customWidth="1"/>
    <col min="15923" max="16128" width="9.140625" style="229"/>
    <col min="16129" max="16129" width="71.5703125" style="229" customWidth="1"/>
    <col min="16130" max="16130" width="18.42578125" style="229" customWidth="1"/>
    <col min="16131" max="16131" width="0" style="229" hidden="1" customWidth="1"/>
    <col min="16132" max="16132" width="1.7109375" style="229" customWidth="1"/>
    <col min="16133" max="16133" width="13.140625" style="229" customWidth="1"/>
    <col min="16134" max="16136" width="11.85546875" style="229" customWidth="1"/>
    <col min="16137" max="16137" width="11.85546875" style="229" bestFit="1" customWidth="1"/>
    <col min="16138" max="16145" width="11.85546875" style="229" customWidth="1"/>
    <col min="16146" max="16146" width="2" style="229" customWidth="1"/>
    <col min="16147" max="16151" width="0" style="229" hidden="1" customWidth="1"/>
    <col min="16152" max="16152" width="13.42578125" style="229" customWidth="1"/>
    <col min="16153" max="16153" width="15.42578125" style="229" customWidth="1"/>
    <col min="16154" max="16154" width="13.140625" style="229" customWidth="1"/>
    <col min="16155" max="16155" width="27" style="229" customWidth="1"/>
    <col min="16156" max="16157" width="8" style="229" customWidth="1"/>
    <col min="16158" max="16158" width="10.42578125" style="229" customWidth="1"/>
    <col min="16159" max="16159" width="9" style="229" customWidth="1"/>
    <col min="16160" max="16173" width="6.7109375" style="229" customWidth="1"/>
    <col min="16174" max="16174" width="10.140625" style="229" customWidth="1"/>
    <col min="16175" max="16175" width="9" style="229" customWidth="1"/>
    <col min="16176" max="16176" width="10.140625" style="229" customWidth="1"/>
    <col min="16177" max="16177" width="9.42578125" style="229" customWidth="1"/>
    <col min="16178" max="16178" width="12.7109375" style="229" customWidth="1"/>
    <col min="16179" max="16384" width="9.140625" style="229"/>
  </cols>
  <sheetData>
    <row r="1" spans="1:91" ht="6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7"/>
      <c r="AY1" s="228"/>
      <c r="AZ1" s="228"/>
      <c r="BA1" s="228"/>
      <c r="BB1" s="228"/>
      <c r="BC1" s="228"/>
    </row>
    <row r="2" spans="1:91" hidden="1">
      <c r="A2" s="230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7"/>
      <c r="AY2" s="228"/>
      <c r="AZ2" s="228"/>
      <c r="BA2" s="228"/>
      <c r="BB2" s="228"/>
      <c r="BC2" s="228"/>
    </row>
    <row r="3" spans="1:91" ht="15" hidden="1">
      <c r="A3" s="231"/>
      <c r="B3" s="227"/>
      <c r="C3" s="227"/>
      <c r="D3" s="227"/>
      <c r="E3" s="227"/>
      <c r="F3" s="227"/>
      <c r="G3" s="227"/>
      <c r="H3" s="232"/>
      <c r="I3" s="232"/>
      <c r="J3" s="232"/>
      <c r="K3" s="227"/>
      <c r="L3" s="227"/>
      <c r="M3" s="228"/>
      <c r="N3" s="233"/>
      <c r="O3" s="233"/>
      <c r="P3" s="233"/>
      <c r="Q3" s="233"/>
      <c r="R3" s="233"/>
      <c r="S3" s="233"/>
      <c r="T3" s="233"/>
      <c r="U3" s="233"/>
      <c r="V3" s="233"/>
      <c r="W3" s="227"/>
      <c r="X3" s="227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4"/>
    </row>
    <row r="4" spans="1:91" hidden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X4" s="228"/>
      <c r="AY4" s="228"/>
      <c r="AZ4" s="228"/>
      <c r="BA4" s="228"/>
      <c r="BB4" s="228"/>
    </row>
    <row r="5" spans="1:91" hidden="1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0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91" ht="13.5" customHeight="1">
      <c r="A6" s="236"/>
      <c r="B6" s="237"/>
      <c r="C6" s="237"/>
      <c r="D6" s="237"/>
      <c r="E6" s="237"/>
      <c r="F6" s="238"/>
      <c r="G6" s="239"/>
      <c r="H6" s="240"/>
      <c r="I6" s="241"/>
      <c r="J6" s="241"/>
      <c r="K6" s="242"/>
      <c r="L6" s="242"/>
      <c r="M6" s="243"/>
      <c r="N6" s="244"/>
      <c r="O6" s="244"/>
      <c r="P6" s="244"/>
      <c r="Q6" s="245"/>
      <c r="R6" s="245"/>
      <c r="S6" s="245"/>
      <c r="T6" s="245"/>
      <c r="U6" s="245"/>
      <c r="V6" s="245"/>
      <c r="W6" s="246"/>
      <c r="X6" s="246"/>
      <c r="Y6" s="228"/>
      <c r="AX6" s="247"/>
    </row>
    <row r="7" spans="1:91" ht="26.25">
      <c r="A7" s="237"/>
      <c r="B7" s="237"/>
      <c r="C7" s="237"/>
      <c r="D7" s="237"/>
      <c r="E7" s="237"/>
      <c r="F7" s="239"/>
      <c r="G7" s="239"/>
      <c r="H7" s="248"/>
      <c r="I7" s="248"/>
      <c r="J7" s="248"/>
      <c r="K7" s="243"/>
      <c r="L7" s="243"/>
      <c r="M7" s="467" t="s">
        <v>150</v>
      </c>
      <c r="N7" s="467"/>
      <c r="O7" s="467"/>
      <c r="P7" s="467"/>
      <c r="Q7" s="467"/>
      <c r="R7" s="467"/>
      <c r="S7" s="467"/>
      <c r="T7" s="467"/>
      <c r="U7" s="467"/>
      <c r="V7" s="467"/>
      <c r="W7" s="249"/>
      <c r="X7" s="249"/>
      <c r="Y7" s="249"/>
      <c r="Z7" s="250"/>
      <c r="AA7" s="250"/>
      <c r="AB7" s="251"/>
      <c r="AC7" s="251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3"/>
      <c r="AY7" s="252"/>
    </row>
    <row r="8" spans="1:91" ht="20.25">
      <c r="A8" s="254"/>
      <c r="B8" s="255"/>
      <c r="C8" s="256"/>
      <c r="D8" s="256"/>
      <c r="E8" s="256"/>
      <c r="F8" s="239"/>
      <c r="G8" s="239"/>
      <c r="H8" s="248"/>
      <c r="I8" s="248"/>
      <c r="J8" s="248"/>
      <c r="K8" s="243"/>
      <c r="L8" s="243"/>
      <c r="M8" s="532" t="s">
        <v>151</v>
      </c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257"/>
      <c r="AB8" s="258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9"/>
      <c r="AY8" s="252"/>
    </row>
    <row r="9" spans="1:91" ht="15.75" customHeight="1">
      <c r="A9" s="254"/>
      <c r="B9" s="256"/>
      <c r="C9" s="256"/>
      <c r="D9" s="256"/>
      <c r="E9" s="256"/>
      <c r="F9" s="239"/>
      <c r="G9" s="239"/>
      <c r="H9" s="248"/>
      <c r="I9" s="248"/>
      <c r="J9" s="248"/>
      <c r="K9" s="243"/>
      <c r="L9" s="243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1"/>
      <c r="AB9" s="261"/>
      <c r="AC9" s="251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53"/>
      <c r="AY9" s="252"/>
    </row>
    <row r="10" spans="1:91" ht="20.25">
      <c r="A10" s="230"/>
      <c r="B10" s="256"/>
      <c r="C10" s="256"/>
      <c r="D10" s="256"/>
      <c r="E10" s="256"/>
      <c r="F10" s="239"/>
      <c r="G10" s="239"/>
      <c r="H10" s="248"/>
      <c r="I10" s="248"/>
      <c r="J10" s="248"/>
      <c r="K10" s="243"/>
      <c r="L10" s="243"/>
      <c r="M10" s="262"/>
      <c r="N10" s="263"/>
      <c r="O10" s="263"/>
      <c r="P10" s="263"/>
      <c r="Q10" s="264"/>
      <c r="R10" s="264"/>
      <c r="S10" s="264"/>
      <c r="T10" s="264"/>
      <c r="U10" s="264"/>
      <c r="V10" s="264"/>
      <c r="W10" s="263"/>
      <c r="X10" s="263"/>
      <c r="Y10" s="265"/>
      <c r="Z10" s="265"/>
      <c r="AA10" s="258"/>
      <c r="AB10" s="258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9"/>
      <c r="AY10" s="252"/>
    </row>
    <row r="11" spans="1:91" ht="20.25">
      <c r="A11" s="266"/>
      <c r="B11" s="267"/>
      <c r="C11" s="267"/>
      <c r="D11" s="267"/>
      <c r="E11" s="267"/>
      <c r="F11" s="268"/>
      <c r="G11" s="268"/>
      <c r="H11" s="268"/>
      <c r="I11" s="268"/>
      <c r="J11" s="268"/>
      <c r="K11" s="268"/>
      <c r="L11" s="268"/>
      <c r="M11" s="532" t="s">
        <v>152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265"/>
      <c r="AA11" s="258"/>
      <c r="AB11" s="258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53"/>
      <c r="AY11" s="252"/>
    </row>
    <row r="12" spans="1:91" ht="18" customHeight="1">
      <c r="A12" s="230"/>
      <c r="B12" s="230"/>
      <c r="C12" s="230"/>
      <c r="D12" s="230"/>
      <c r="E12" s="230"/>
      <c r="F12" s="269"/>
      <c r="G12" s="269"/>
      <c r="H12" s="270"/>
      <c r="I12" s="270"/>
      <c r="J12" s="270"/>
      <c r="K12" s="271"/>
      <c r="L12" s="271"/>
      <c r="M12" s="237"/>
      <c r="N12" s="252"/>
      <c r="O12" s="272"/>
      <c r="P12" s="252"/>
      <c r="Q12" s="252"/>
      <c r="R12" s="252"/>
      <c r="S12" s="252"/>
      <c r="T12" s="252"/>
      <c r="U12" s="252"/>
      <c r="V12" s="252"/>
      <c r="W12" s="230"/>
      <c r="X12" s="258"/>
      <c r="Y12" s="258"/>
      <c r="Z12" s="258"/>
      <c r="AA12" s="258"/>
      <c r="AB12" s="258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9"/>
      <c r="AY12" s="252"/>
    </row>
    <row r="13" spans="1:91" ht="15" customHeight="1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531" t="s">
        <v>231</v>
      </c>
      <c r="N13" s="531"/>
      <c r="O13" s="531"/>
      <c r="P13" s="531"/>
      <c r="Q13" s="531"/>
      <c r="R13" s="531"/>
      <c r="S13" s="531"/>
      <c r="T13" s="252"/>
      <c r="U13" s="252"/>
      <c r="V13" s="252"/>
      <c r="W13" s="230"/>
      <c r="X13" s="258"/>
      <c r="Y13" s="258"/>
      <c r="Z13" s="258"/>
      <c r="AA13" s="258"/>
      <c r="AB13" s="258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53"/>
      <c r="AY13" s="252"/>
    </row>
    <row r="14" spans="1:91" ht="15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52"/>
      <c r="O14" s="252"/>
      <c r="P14" s="252"/>
      <c r="Q14" s="252"/>
      <c r="R14" s="252"/>
      <c r="S14" s="252"/>
      <c r="T14" s="252"/>
      <c r="U14" s="252"/>
      <c r="V14" s="252"/>
      <c r="W14" s="227"/>
      <c r="X14" s="258"/>
      <c r="Y14" s="258"/>
      <c r="Z14" s="258"/>
      <c r="AA14" s="258"/>
      <c r="AB14" s="258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9"/>
      <c r="AY14" s="252"/>
    </row>
    <row r="15" spans="1:91" ht="15.75" thickBot="1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27"/>
      <c r="X15" s="258"/>
      <c r="Y15" s="258"/>
      <c r="Z15" s="258"/>
      <c r="AA15" s="258"/>
      <c r="AB15" s="258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9"/>
      <c r="AY15" s="252"/>
      <c r="AZ15" s="252"/>
      <c r="BA15" s="252"/>
    </row>
    <row r="16" spans="1:91" s="282" customFormat="1" ht="10.5" thickBot="1">
      <c r="A16" s="273" t="s">
        <v>153</v>
      </c>
      <c r="B16" s="274"/>
      <c r="C16" s="533" t="s">
        <v>154</v>
      </c>
      <c r="D16" s="275"/>
      <c r="E16" s="275"/>
      <c r="F16" s="276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8"/>
      <c r="X16" s="278"/>
      <c r="Y16" s="277"/>
      <c r="Z16" s="279"/>
      <c r="AA16" s="280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</row>
    <row r="17" spans="1:91" s="282" customFormat="1" ht="9.75">
      <c r="A17" s="283"/>
      <c r="B17" s="284"/>
      <c r="C17" s="534"/>
      <c r="D17" s="285"/>
      <c r="E17" s="285"/>
      <c r="F17" s="286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7"/>
      <c r="X17" s="287"/>
      <c r="Y17" s="280"/>
      <c r="Z17" s="288"/>
      <c r="AA17" s="280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</row>
    <row r="18" spans="1:91" s="282" customFormat="1" ht="9.75">
      <c r="A18" s="290"/>
      <c r="B18" s="284"/>
      <c r="C18" s="534"/>
      <c r="D18" s="285"/>
      <c r="E18" s="285"/>
      <c r="F18" s="286"/>
      <c r="G18" s="280"/>
      <c r="H18" s="280"/>
      <c r="I18" s="280"/>
      <c r="J18" s="280"/>
      <c r="K18" s="280"/>
      <c r="L18" s="280"/>
      <c r="M18" s="291"/>
      <c r="N18" s="291"/>
      <c r="O18" s="291"/>
      <c r="P18" s="291"/>
      <c r="Q18" s="291"/>
      <c r="R18" s="291"/>
      <c r="S18" s="291"/>
      <c r="T18" s="280"/>
      <c r="U18" s="280"/>
      <c r="V18" s="280"/>
      <c r="W18" s="287"/>
      <c r="X18" s="287"/>
      <c r="Y18" s="280"/>
      <c r="Z18" s="288"/>
      <c r="AA18" s="280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</row>
    <row r="19" spans="1:91" s="282" customFormat="1" ht="9.75" customHeight="1">
      <c r="A19" s="292"/>
      <c r="B19" s="292"/>
      <c r="C19" s="534"/>
      <c r="D19" s="285"/>
      <c r="E19" s="285"/>
      <c r="F19" s="536" t="s">
        <v>155</v>
      </c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293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6"/>
      <c r="AY19" s="287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</row>
    <row r="20" spans="1:91" s="282" customFormat="1" ht="9.75" customHeight="1" thickBot="1">
      <c r="A20" s="297"/>
      <c r="B20" s="544" t="s">
        <v>218</v>
      </c>
      <c r="C20" s="534"/>
      <c r="D20" s="285"/>
      <c r="E20" s="285"/>
      <c r="F20" s="538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298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6"/>
      <c r="AY20" s="287"/>
      <c r="AZ20" s="287"/>
      <c r="BA20" s="287"/>
      <c r="BB20" s="287"/>
      <c r="BC20" s="287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</row>
    <row r="21" spans="1:91" s="282" customFormat="1" ht="31.5" customHeight="1">
      <c r="A21" s="297" t="s">
        <v>157</v>
      </c>
      <c r="B21" s="544"/>
      <c r="C21" s="534"/>
      <c r="D21" s="546"/>
      <c r="E21" s="301"/>
      <c r="F21" s="540" t="s">
        <v>158</v>
      </c>
      <c r="G21" s="540" t="s">
        <v>159</v>
      </c>
      <c r="H21" s="540" t="s">
        <v>160</v>
      </c>
      <c r="I21" s="542" t="s">
        <v>161</v>
      </c>
      <c r="J21" s="540" t="s">
        <v>162</v>
      </c>
      <c r="K21" s="540" t="s">
        <v>163</v>
      </c>
      <c r="L21" s="540" t="s">
        <v>164</v>
      </c>
      <c r="M21" s="540" t="s">
        <v>165</v>
      </c>
      <c r="N21" s="540" t="s">
        <v>166</v>
      </c>
      <c r="O21" s="540" t="s">
        <v>167</v>
      </c>
      <c r="P21" s="540" t="s">
        <v>168</v>
      </c>
      <c r="Q21" s="540" t="s">
        <v>169</v>
      </c>
      <c r="R21" s="540"/>
      <c r="S21" s="540"/>
      <c r="T21" s="540"/>
      <c r="U21" s="540"/>
      <c r="V21" s="540"/>
      <c r="W21" s="540"/>
      <c r="X21" s="550" t="s">
        <v>219</v>
      </c>
      <c r="Y21" s="567" t="s">
        <v>171</v>
      </c>
      <c r="Z21" s="540" t="s">
        <v>172</v>
      </c>
      <c r="AA21" s="549"/>
      <c r="AB21" s="549"/>
      <c r="AC21" s="549"/>
      <c r="AD21" s="549"/>
      <c r="AE21" s="549"/>
      <c r="AF21" s="549"/>
      <c r="AG21" s="552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59"/>
      <c r="AV21" s="549"/>
      <c r="AW21" s="552"/>
      <c r="AX21" s="553"/>
      <c r="AY21" s="280"/>
    </row>
    <row r="22" spans="1:91" s="282" customFormat="1" ht="24.75" customHeight="1">
      <c r="A22" s="297"/>
      <c r="B22" s="544"/>
      <c r="C22" s="534"/>
      <c r="D22" s="547"/>
      <c r="E22" s="301"/>
      <c r="F22" s="540"/>
      <c r="G22" s="540"/>
      <c r="H22" s="540"/>
      <c r="I22" s="542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50"/>
      <c r="Y22" s="567"/>
      <c r="Z22" s="540"/>
      <c r="AA22" s="549"/>
      <c r="AB22" s="549"/>
      <c r="AC22" s="549"/>
      <c r="AD22" s="549"/>
      <c r="AE22" s="549"/>
      <c r="AF22" s="549"/>
      <c r="AG22" s="552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59"/>
      <c r="AV22" s="549"/>
      <c r="AW22" s="552"/>
      <c r="AX22" s="554"/>
      <c r="AY22" s="280"/>
    </row>
    <row r="23" spans="1:91" s="282" customFormat="1" ht="102.75" customHeight="1" thickBot="1">
      <c r="A23" s="302"/>
      <c r="B23" s="545"/>
      <c r="C23" s="535"/>
      <c r="D23" s="548"/>
      <c r="E23" s="303" t="s">
        <v>173</v>
      </c>
      <c r="F23" s="541"/>
      <c r="G23" s="541"/>
      <c r="H23" s="541"/>
      <c r="I23" s="543"/>
      <c r="J23" s="541"/>
      <c r="K23" s="541"/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51"/>
      <c r="Y23" s="568"/>
      <c r="Z23" s="541"/>
      <c r="AA23" s="549"/>
      <c r="AB23" s="549"/>
      <c r="AC23" s="549"/>
      <c r="AD23" s="549"/>
      <c r="AE23" s="549"/>
      <c r="AF23" s="549"/>
      <c r="AG23" s="552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59"/>
      <c r="AV23" s="549"/>
      <c r="AW23" s="552"/>
      <c r="AX23" s="554"/>
      <c r="AY23" s="280"/>
    </row>
    <row r="24" spans="1:91" s="313" customFormat="1" ht="15.75" thickBot="1">
      <c r="A24" s="304">
        <v>1</v>
      </c>
      <c r="B24" s="305">
        <v>2</v>
      </c>
      <c r="C24" s="304">
        <v>3</v>
      </c>
      <c r="D24" s="306"/>
      <c r="E24" s="306"/>
      <c r="F24" s="307"/>
      <c r="G24" s="308"/>
      <c r="H24" s="307"/>
      <c r="I24" s="307"/>
      <c r="J24" s="309"/>
      <c r="K24" s="307"/>
      <c r="L24" s="307"/>
      <c r="M24" s="307"/>
      <c r="N24" s="308"/>
      <c r="O24" s="307"/>
      <c r="P24" s="307"/>
      <c r="Q24" s="307"/>
      <c r="R24" s="307"/>
      <c r="S24" s="307"/>
      <c r="T24" s="307"/>
      <c r="U24" s="307"/>
      <c r="V24" s="307"/>
      <c r="W24" s="307"/>
      <c r="X24" s="457"/>
      <c r="Y24" s="458"/>
      <c r="Z24" s="310"/>
      <c r="AA24" s="311"/>
      <c r="AB24" s="266"/>
      <c r="AC24" s="311"/>
      <c r="AD24" s="311"/>
      <c r="AE24" s="266"/>
      <c r="AF24" s="311"/>
      <c r="AG24" s="266"/>
      <c r="AH24" s="311"/>
      <c r="AI24" s="266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266"/>
      <c r="AX24" s="311"/>
      <c r="AY24" s="312"/>
    </row>
    <row r="25" spans="1:91" ht="27" customHeight="1" thickBot="1">
      <c r="A25" s="314" t="s">
        <v>174</v>
      </c>
      <c r="B25" s="315"/>
      <c r="C25" s="316"/>
      <c r="D25" s="317"/>
      <c r="E25" s="318"/>
      <c r="F25" s="319"/>
      <c r="G25" s="320"/>
      <c r="H25" s="320"/>
      <c r="I25" s="319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459"/>
      <c r="Y25" s="460">
        <v>12</v>
      </c>
      <c r="Z25" s="321"/>
      <c r="AA25" s="322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87"/>
      <c r="AX25" s="323"/>
      <c r="AY25" s="252"/>
    </row>
    <row r="26" spans="1:91" ht="28.5" customHeight="1" thickBot="1">
      <c r="A26" s="324"/>
      <c r="B26" s="325"/>
      <c r="C26" s="325"/>
      <c r="D26" s="326">
        <v>60</v>
      </c>
      <c r="E26" s="327"/>
      <c r="F26" s="328" t="s">
        <v>175</v>
      </c>
      <c r="G26" s="329" t="s">
        <v>175</v>
      </c>
      <c r="H26" s="329" t="s">
        <v>175</v>
      </c>
      <c r="I26" s="328" t="s">
        <v>175</v>
      </c>
      <c r="J26" s="329" t="s">
        <v>175</v>
      </c>
      <c r="K26" s="329" t="s">
        <v>175</v>
      </c>
      <c r="L26" s="329" t="s">
        <v>175</v>
      </c>
      <c r="M26" s="329" t="s">
        <v>175</v>
      </c>
      <c r="N26" s="329" t="s">
        <v>175</v>
      </c>
      <c r="O26" s="329" t="s">
        <v>175</v>
      </c>
      <c r="P26" s="329" t="s">
        <v>175</v>
      </c>
      <c r="Q26" s="329" t="s">
        <v>175</v>
      </c>
      <c r="R26" s="329"/>
      <c r="S26" s="329"/>
      <c r="T26" s="329"/>
      <c r="U26" s="329"/>
      <c r="V26" s="329"/>
      <c r="W26" s="329"/>
      <c r="X26" s="461" t="s">
        <v>175</v>
      </c>
      <c r="Y26" s="462" t="s">
        <v>175</v>
      </c>
      <c r="Z26" s="330"/>
      <c r="AA26" s="331"/>
      <c r="AB26" s="331"/>
      <c r="AC26" s="331"/>
      <c r="AD26" s="331"/>
      <c r="AE26" s="331"/>
      <c r="AF26" s="331"/>
      <c r="AG26" s="332"/>
      <c r="AH26" s="332"/>
      <c r="AI26" s="331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23"/>
      <c r="AY26" s="252"/>
    </row>
    <row r="27" spans="1:91" ht="35.1" customHeight="1" thickBot="1">
      <c r="A27" s="334" t="s">
        <v>33</v>
      </c>
      <c r="B27" s="335">
        <v>120</v>
      </c>
      <c r="C27" s="335"/>
      <c r="D27" s="336"/>
      <c r="E27" s="337" t="s">
        <v>176</v>
      </c>
      <c r="F27" s="338">
        <v>80</v>
      </c>
      <c r="G27" s="338">
        <v>40</v>
      </c>
      <c r="H27" s="338">
        <f>'[1]3 день '!CD80</f>
        <v>60</v>
      </c>
      <c r="I27" s="338">
        <f>'[1]4 день'!CF80</f>
        <v>70</v>
      </c>
      <c r="J27" s="338">
        <f>'[1]5 день'!CF80</f>
        <v>60</v>
      </c>
      <c r="K27" s="338">
        <v>80</v>
      </c>
      <c r="L27" s="338">
        <v>80</v>
      </c>
      <c r="M27" s="338">
        <v>80</v>
      </c>
      <c r="N27" s="338">
        <v>80</v>
      </c>
      <c r="O27" s="338">
        <v>40</v>
      </c>
      <c r="P27" s="338">
        <v>80</v>
      </c>
      <c r="Q27" s="338">
        <v>80</v>
      </c>
      <c r="R27" s="338"/>
      <c r="S27" s="338"/>
      <c r="T27" s="338"/>
      <c r="U27" s="338"/>
      <c r="V27" s="338"/>
      <c r="W27" s="338"/>
      <c r="X27" s="463">
        <f>SUM(F27:W27)</f>
        <v>830</v>
      </c>
      <c r="Y27" s="464">
        <f>X27/Y25</f>
        <v>69.166666666666671</v>
      </c>
      <c r="Z27" s="340">
        <f>(Y27-B27)/B27*100</f>
        <v>-42.361111111111107</v>
      </c>
      <c r="AA27" s="341"/>
      <c r="AB27" s="342"/>
      <c r="AC27" s="342"/>
      <c r="AD27" s="342"/>
      <c r="AE27" s="342"/>
      <c r="AF27" s="342"/>
      <c r="AG27" s="25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3"/>
      <c r="AU27" s="344"/>
      <c r="AV27" s="345"/>
      <c r="AW27" s="252"/>
      <c r="AX27" s="346"/>
      <c r="AY27" s="252"/>
    </row>
    <row r="28" spans="1:91" ht="35.1" customHeight="1" thickBot="1">
      <c r="A28" s="347" t="s">
        <v>177</v>
      </c>
      <c r="B28" s="335">
        <v>200</v>
      </c>
      <c r="C28" s="335"/>
      <c r="D28" s="336"/>
      <c r="E28" s="337" t="s">
        <v>176</v>
      </c>
      <c r="F28" s="348">
        <f>'[1]1ДЕНЬ '!BH79+'[1]1ДЕНЬ '!BH77+'[1]1ДЕНЬ '!BH74</f>
        <v>151.80000000000001</v>
      </c>
      <c r="G28" s="349">
        <f>'[1]2 день'!CF79+'[1]2 день'!CF77+'[1]2 день'!CF74</f>
        <v>80</v>
      </c>
      <c r="H28" s="349">
        <f>'[1]3 день '!CD79+'[1]3 день '!CD77+'[1]3 день '!CD74</f>
        <v>146</v>
      </c>
      <c r="I28" s="348">
        <f>'[1]4 день'!CF79+'[1]4 день'!CF77+'[1]4 день'!CF74</f>
        <v>80</v>
      </c>
      <c r="J28" s="348">
        <f>'[1]5 день'!CF79+'[1]5 день'!CF77+'[1]5 день'!CF74</f>
        <v>139.69999999999999</v>
      </c>
      <c r="K28" s="349">
        <f>'[1]6 день(суббота)'!CX79+'[1]6 день(суббота)'!CX77+'[1]6 день(суббота)'!CX74</f>
        <v>118</v>
      </c>
      <c r="L28" s="349">
        <f>'[1]7 день'!CH79+'[1]7 день'!CH77</f>
        <v>103.5</v>
      </c>
      <c r="M28" s="349">
        <f>'[1]8 день'!CJ79+'[1]8 день'!CJ77+'[1]8 день'!CJ74</f>
        <v>169.7</v>
      </c>
      <c r="N28" s="349">
        <f>'[1]9день'!CL79+'[1]9день'!CL77+'[1]9день'!CL74</f>
        <v>103.5</v>
      </c>
      <c r="O28" s="348">
        <f>'[1]10день'!CH79+'[1]10день'!CH77+'[1]10день'!CH74</f>
        <v>56.9</v>
      </c>
      <c r="P28" s="349">
        <f>'[1]11день  сердце'!CF79+'[1]11день  сердце'!CF77+'[1]11день  сердце'!CF74</f>
        <v>80</v>
      </c>
      <c r="Q28" s="349">
        <f>'[1]12день(суббота) '!CF79+'[1]12день(суббота) '!CF77+'[1]12день(суббота) '!CF74</f>
        <v>160.9</v>
      </c>
      <c r="R28" s="350"/>
      <c r="S28" s="350"/>
      <c r="T28" s="351"/>
      <c r="U28" s="351"/>
      <c r="V28" s="351"/>
      <c r="W28" s="351"/>
      <c r="X28" s="463">
        <f t="shared" ref="X28:X91" si="0">SUM(F28:W28)</f>
        <v>1390.0000000000002</v>
      </c>
      <c r="Y28" s="464">
        <f>X28/Y25</f>
        <v>115.83333333333336</v>
      </c>
      <c r="Z28" s="340">
        <f t="shared" ref="Z28:Z91" si="1">(Y28-B28)/B28*100</f>
        <v>-42.083333333333321</v>
      </c>
      <c r="AA28" s="352"/>
      <c r="AB28" s="342"/>
      <c r="AC28" s="342"/>
      <c r="AD28" s="342"/>
      <c r="AE28" s="342"/>
      <c r="AF28" s="342"/>
      <c r="AG28" s="25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4"/>
      <c r="AV28" s="345"/>
      <c r="AW28" s="252"/>
      <c r="AX28" s="346"/>
      <c r="AY28" s="252"/>
    </row>
    <row r="29" spans="1:91" ht="35.1" customHeight="1" thickBot="1">
      <c r="A29" s="353" t="s">
        <v>179</v>
      </c>
      <c r="B29" s="354">
        <v>20</v>
      </c>
      <c r="C29" s="335"/>
      <c r="D29" s="336"/>
      <c r="E29" s="337" t="s">
        <v>176</v>
      </c>
      <c r="F29" s="348">
        <f>'[1]1ДЕНЬ '!BH59+'[1]1ДЕНЬ '!BH34</f>
        <v>0</v>
      </c>
      <c r="G29" s="349">
        <f>'[1]2 день'!CF59+'[1]2 день'!CF34</f>
        <v>20</v>
      </c>
      <c r="H29" s="349">
        <f>'[1]3 день '!CD59+'[1]3 день '!CD34</f>
        <v>5</v>
      </c>
      <c r="I29" s="348">
        <f>'[1]4 день'!CF59+'[1]4 день'!CF34</f>
        <v>50.199999999999996</v>
      </c>
      <c r="J29" s="348">
        <f>'[1]5 день'!CF59+'[1]5 день'!CF34</f>
        <v>3.6</v>
      </c>
      <c r="K29" s="349">
        <f>'[1]6 день(суббота)'!CX59+'[1]6 день(суббота)'!CX34</f>
        <v>18</v>
      </c>
      <c r="L29" s="349">
        <f>'[1]7 день'!CH59</f>
        <v>4</v>
      </c>
      <c r="M29" s="349">
        <f>'[1]8 день'!CJ59+'[1]8 день'!CJ34</f>
        <v>11</v>
      </c>
      <c r="N29" s="349">
        <f>'[1]9день'!CL59+'[1]9день'!CL34</f>
        <v>2</v>
      </c>
      <c r="O29" s="348">
        <f>'[1]10день'!CH59</f>
        <v>24</v>
      </c>
      <c r="P29" s="349">
        <f>'[1]11день  сердце'!CF59</f>
        <v>3</v>
      </c>
      <c r="Q29" s="349">
        <f>'[1]12день(суббота) '!CF59</f>
        <v>3.6</v>
      </c>
      <c r="R29" s="350"/>
      <c r="S29" s="350"/>
      <c r="T29" s="351"/>
      <c r="U29" s="351"/>
      <c r="V29" s="351"/>
      <c r="W29" s="351"/>
      <c r="X29" s="463">
        <f t="shared" si="0"/>
        <v>144.39999999999998</v>
      </c>
      <c r="Y29" s="464">
        <f>X29/Y25</f>
        <v>12.033333333333331</v>
      </c>
      <c r="Z29" s="340">
        <f t="shared" si="1"/>
        <v>-39.833333333333343</v>
      </c>
      <c r="AA29" s="341"/>
      <c r="AB29" s="342"/>
      <c r="AC29" s="342"/>
      <c r="AD29" s="342"/>
      <c r="AE29" s="342"/>
      <c r="AF29" s="342"/>
      <c r="AG29" s="25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91"/>
      <c r="AV29" s="345"/>
      <c r="AW29" s="252"/>
      <c r="AX29" s="346"/>
      <c r="AY29" s="252"/>
    </row>
    <row r="30" spans="1:91" ht="35.1" customHeight="1" thickBot="1">
      <c r="A30" s="334" t="s">
        <v>180</v>
      </c>
      <c r="B30" s="355">
        <v>50</v>
      </c>
      <c r="C30" s="335"/>
      <c r="D30" s="336"/>
      <c r="E30" s="337" t="s">
        <v>176</v>
      </c>
      <c r="F30" s="348">
        <v>70</v>
      </c>
      <c r="G30" s="349">
        <f>'[1]2 день'!CF30+'[1]2 день'!CF35+'[1]2 день'!CF36+'[1]2 день'!CF37+'[1]2 день'!CF38+'[1]2 день'!CF38+'[1]2 день'!CF39+'[1]2 день'!CF40+'[1]2 день'!CF43</f>
        <v>0</v>
      </c>
      <c r="H30" s="349">
        <f>'[1]3 день '!CD30+'[1]3 день '!CD35+'[1]3 день '!CD36+'[1]3 день '!CD37+'[1]3 день '!CD38+'[1]3 день '!CD39+'[1]3 день '!CD40+'[1]3 день '!CD43</f>
        <v>26.4</v>
      </c>
      <c r="I30" s="348">
        <f>'[1]4 день'!CF30+'[1]4 день'!CF35+'[1]4 день'!CF36+'[1]4 день'!CF37+'[1]4 день'!CF38+'[1]4 день'!CF39+'[1]4 день'!CF40+'[1]4 день'!CF43</f>
        <v>38.5</v>
      </c>
      <c r="J30" s="348">
        <v>60</v>
      </c>
      <c r="K30" s="349">
        <f>'[1]6 день(суббота)'!CX30+'[1]6 день(суббота)'!CX35+'[1]6 день(суббота)'!CX36+'[1]6 день(суббота)'!CX37+'[1]6 день(суббота)'!CX38+'[1]6 день(суббота)'!CX39+'[1]6 день(суббота)'!CX40+'[1]6 день(суббота)'!CX43</f>
        <v>0</v>
      </c>
      <c r="L30" s="349">
        <v>35</v>
      </c>
      <c r="M30" s="349">
        <v>30</v>
      </c>
      <c r="N30" s="349">
        <f>'[1]9день'!CL30+'[1]9день'!CL35+'[1]9день'!CL36+'[1]9день'!CL37+'[1]9день'!CL38+'[1]9день'!CL39+'[1]9день'!CL40+'[1]9день'!CL43</f>
        <v>0</v>
      </c>
      <c r="O30" s="348">
        <f>'[1]10день'!CH30+'[1]10день'!CH35+'[1]10день'!CH36+'[1]10день'!CH37+'[1]10день'!CH38+'[1]10день'!CH39+'[1]10день'!CH43</f>
        <v>0</v>
      </c>
      <c r="P30" s="349">
        <v>50</v>
      </c>
      <c r="Q30" s="349">
        <v>50</v>
      </c>
      <c r="R30" s="350"/>
      <c r="S30" s="350"/>
      <c r="T30" s="351"/>
      <c r="U30" s="351"/>
      <c r="V30" s="351"/>
      <c r="W30" s="351"/>
      <c r="X30" s="463">
        <f t="shared" si="0"/>
        <v>359.9</v>
      </c>
      <c r="Y30" s="464">
        <f>X30/Y25</f>
        <v>29.991666666666664</v>
      </c>
      <c r="Z30" s="340">
        <f t="shared" si="1"/>
        <v>-40.016666666666673</v>
      </c>
      <c r="AA30" s="341"/>
      <c r="AB30" s="342"/>
      <c r="AC30" s="342"/>
      <c r="AD30" s="342"/>
      <c r="AE30" s="342"/>
      <c r="AF30" s="356"/>
      <c r="AG30" s="252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42"/>
      <c r="AU30" s="344"/>
      <c r="AV30" s="345"/>
      <c r="AW30" s="252"/>
      <c r="AX30" s="346"/>
      <c r="AY30" s="252"/>
    </row>
    <row r="31" spans="1:91" ht="55.5" customHeight="1" thickBot="1">
      <c r="A31" s="358" t="s">
        <v>181</v>
      </c>
      <c r="B31" s="359">
        <v>20</v>
      </c>
      <c r="C31" s="335"/>
      <c r="D31" s="336"/>
      <c r="E31" s="337" t="s">
        <v>176</v>
      </c>
      <c r="F31" s="348">
        <v>55</v>
      </c>
      <c r="G31" s="349">
        <f>'[1]2 день'!CF53+'[1]2 день'!CF91</f>
        <v>0</v>
      </c>
      <c r="H31" s="349">
        <f>'[1]3 день '!CD53+'[1]3 день '!CD91</f>
        <v>0</v>
      </c>
      <c r="I31" s="348">
        <f>'[1]4 день'!CF53+'[1]4 день'!CF91</f>
        <v>0</v>
      </c>
      <c r="J31" s="348">
        <v>20</v>
      </c>
      <c r="K31" s="349">
        <f>'[1]6 день(суббота)'!CX53+'[1]6 день(суббота)'!CX91</f>
        <v>0</v>
      </c>
      <c r="L31" s="349">
        <f>'[1]7 день'!CH53+'[1]7 день'!CH91</f>
        <v>0</v>
      </c>
      <c r="M31" s="349">
        <f>'[1]8 день'!CJ53+'[1]8 день'!CJ91</f>
        <v>0</v>
      </c>
      <c r="N31" s="349">
        <v>20</v>
      </c>
      <c r="O31" s="348">
        <v>55</v>
      </c>
      <c r="P31" s="349">
        <f>'[1]11день  сердце'!CF53+'[1]11день  сердце'!CF91</f>
        <v>0</v>
      </c>
      <c r="Q31" s="349">
        <f>'[1]12день(суббота) '!CF53+'[1]12день(суббота) '!CF91</f>
        <v>0</v>
      </c>
      <c r="R31" s="350"/>
      <c r="S31" s="350"/>
      <c r="T31" s="351"/>
      <c r="U31" s="351"/>
      <c r="V31" s="351"/>
      <c r="W31" s="351"/>
      <c r="X31" s="463">
        <f t="shared" si="0"/>
        <v>150</v>
      </c>
      <c r="Y31" s="464">
        <f>X31/Y25</f>
        <v>12.5</v>
      </c>
      <c r="Z31" s="340">
        <f t="shared" si="1"/>
        <v>-37.5</v>
      </c>
      <c r="AA31" s="341"/>
      <c r="AB31" s="342"/>
      <c r="AC31" s="252"/>
      <c r="AD31" s="252"/>
      <c r="AE31" s="252"/>
      <c r="AF31" s="345"/>
      <c r="AG31" s="25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4"/>
      <c r="AV31" s="345"/>
      <c r="AW31" s="252"/>
      <c r="AX31" s="346"/>
      <c r="AY31" s="252"/>
    </row>
    <row r="32" spans="1:91" ht="35.1" customHeight="1" thickBot="1">
      <c r="A32" s="347" t="s">
        <v>183</v>
      </c>
      <c r="B32" s="359">
        <v>187</v>
      </c>
      <c r="C32" s="335"/>
      <c r="D32" s="336"/>
      <c r="E32" s="337" t="s">
        <v>176</v>
      </c>
      <c r="F32" s="348">
        <v>34</v>
      </c>
      <c r="G32" s="349">
        <v>181</v>
      </c>
      <c r="H32" s="349">
        <v>77</v>
      </c>
      <c r="I32" s="348">
        <v>154</v>
      </c>
      <c r="J32" s="348">
        <f>('[1]5 день'!CF42)*80/100</f>
        <v>0</v>
      </c>
      <c r="K32" s="349">
        <v>352</v>
      </c>
      <c r="L32" s="349">
        <v>64</v>
      </c>
      <c r="M32" s="349">
        <v>181.12</v>
      </c>
      <c r="N32" s="349">
        <v>164</v>
      </c>
      <c r="O32" s="348">
        <v>26</v>
      </c>
      <c r="P32" s="349">
        <v>17</v>
      </c>
      <c r="Q32" s="349">
        <v>96</v>
      </c>
      <c r="R32" s="350"/>
      <c r="S32" s="350"/>
      <c r="T32" s="351"/>
      <c r="U32" s="351"/>
      <c r="V32" s="351"/>
      <c r="W32" s="351"/>
      <c r="X32" s="463">
        <f>SUM(F32:W32)</f>
        <v>1346.12</v>
      </c>
      <c r="Y32" s="464">
        <f>X32/Y25</f>
        <v>112.17666666666666</v>
      </c>
      <c r="Z32" s="340">
        <f t="shared" si="1"/>
        <v>-40.012477718360074</v>
      </c>
      <c r="AA32" s="341"/>
      <c r="AB32" s="342"/>
      <c r="AC32" s="342"/>
      <c r="AD32" s="342"/>
      <c r="AE32" s="342"/>
      <c r="AF32" s="342"/>
      <c r="AG32" s="25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4"/>
      <c r="AV32" s="345"/>
      <c r="AW32" s="252"/>
      <c r="AX32" s="346"/>
      <c r="AY32" s="252"/>
    </row>
    <row r="33" spans="1:51" ht="35.1" customHeight="1" thickBot="1">
      <c r="A33" s="347" t="s">
        <v>184</v>
      </c>
      <c r="B33" s="359">
        <v>320</v>
      </c>
      <c r="C33" s="335"/>
      <c r="D33" s="336"/>
      <c r="E33" s="337" t="s">
        <v>176</v>
      </c>
      <c r="F33" s="348">
        <v>130</v>
      </c>
      <c r="G33" s="349">
        <v>180</v>
      </c>
      <c r="H33" s="349">
        <v>190</v>
      </c>
      <c r="I33" s="348">
        <v>200</v>
      </c>
      <c r="J33" s="348">
        <v>330</v>
      </c>
      <c r="K33" s="349">
        <v>100</v>
      </c>
      <c r="L33" s="349">
        <v>150</v>
      </c>
      <c r="M33" s="349">
        <v>150</v>
      </c>
      <c r="N33" s="349">
        <v>170</v>
      </c>
      <c r="O33" s="348">
        <v>100</v>
      </c>
      <c r="P33" s="349">
        <v>200</v>
      </c>
      <c r="Q33" s="349">
        <v>350</v>
      </c>
      <c r="R33" s="350"/>
      <c r="S33" s="350"/>
      <c r="T33" s="351"/>
      <c r="U33" s="351"/>
      <c r="V33" s="351"/>
      <c r="W33" s="351"/>
      <c r="X33" s="463">
        <f t="shared" si="0"/>
        <v>2250</v>
      </c>
      <c r="Y33" s="464">
        <f>X33/Y25</f>
        <v>187.5</v>
      </c>
      <c r="Z33" s="340">
        <f t="shared" si="1"/>
        <v>-41.40625</v>
      </c>
      <c r="AA33" s="341"/>
      <c r="AB33" s="342"/>
      <c r="AC33" s="342"/>
      <c r="AD33" s="342"/>
      <c r="AE33" s="342"/>
      <c r="AF33" s="342"/>
      <c r="AG33" s="25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4"/>
      <c r="AV33" s="345"/>
      <c r="AW33" s="252"/>
      <c r="AX33" s="346"/>
      <c r="AY33" s="252"/>
    </row>
    <row r="34" spans="1:51" ht="35.1" customHeight="1" thickBot="1">
      <c r="A34" s="347" t="s">
        <v>186</v>
      </c>
      <c r="B34" s="359">
        <v>185</v>
      </c>
      <c r="C34" s="335"/>
      <c r="D34" s="337"/>
      <c r="E34" s="337" t="s">
        <v>176</v>
      </c>
      <c r="F34" s="348">
        <f>'[1]1ДЕНЬ '!CD25+'[1]1ДЕНЬ '!CD63+'[1]1ДЕНЬ '!CD82+'[1]1ДЕНЬ '!CD83+'[1]1ДЕНЬ '!CD84+'[1]1ДЕНЬ '!CD85+'[1]1ДЕНЬ '!CD86+'[1]1ДЕНЬ '!CD92</f>
        <v>219.6</v>
      </c>
      <c r="G34" s="349">
        <v>150</v>
      </c>
      <c r="H34" s="349">
        <v>60</v>
      </c>
      <c r="I34" s="348">
        <f>'[1]4 день'!CF25+'[1]4 день'!CF63+'[1]4 день'!CF82+'[1]4 день'!CF83+'[1]4 день'!CF84+'[1]4 день'!CF85+'[1]4 день'!CF86+'[1]4 день'!CF92</f>
        <v>0</v>
      </c>
      <c r="J34" s="348">
        <v>80</v>
      </c>
      <c r="K34" s="349">
        <v>60</v>
      </c>
      <c r="L34" s="349">
        <f>'[1]7 день'!CH25+'[1]7 день'!CH63+'[1]7 день'!CH82+'[1]7 день'!CH83+'[1]7 день'!CH84+'[1]7 день'!CH85+'[1]7 день'!CH86+'[1]7 день'!CH92</f>
        <v>150</v>
      </c>
      <c r="M34" s="349">
        <v>60</v>
      </c>
      <c r="N34" s="349">
        <v>60</v>
      </c>
      <c r="O34" s="348">
        <v>150</v>
      </c>
      <c r="P34" s="349">
        <f>'[1]11день  сердце'!CF25+'[1]11день  сердце'!CF63+'[1]11день  сердце'!CF82+'[1]11день  сердце'!CF83+'[1]11день  сердце'!CF84+'[1]11день  сердце'!CF85+'[1]11день  сердце'!CF86+'[1]11день  сердце'!CF92</f>
        <v>272.7</v>
      </c>
      <c r="Q34" s="349">
        <f>'[1]12день(суббота) '!CF25+'[1]12день(суббота) '!CF63+'[1]12день(суббота) '!CF82+'[1]12день(суббота) '!CF83+'[1]12день(суббота) '!CF84+'[1]12день(суббота) '!CF85+'[1]12день(суббота) '!CF86+'[1]12день(суббота) '!CF92</f>
        <v>0</v>
      </c>
      <c r="R34" s="350"/>
      <c r="S34" s="350"/>
      <c r="T34" s="351"/>
      <c r="U34" s="351"/>
      <c r="V34" s="351"/>
      <c r="W34" s="351"/>
      <c r="X34" s="463">
        <f t="shared" si="0"/>
        <v>1262.3</v>
      </c>
      <c r="Y34" s="464">
        <f>X34/Y25</f>
        <v>105.19166666666666</v>
      </c>
      <c r="Z34" s="340">
        <f t="shared" si="1"/>
        <v>-43.13963963963964</v>
      </c>
      <c r="AA34" s="341"/>
      <c r="AB34" s="342"/>
      <c r="AC34" s="342"/>
      <c r="AD34" s="342"/>
      <c r="AE34" s="342"/>
      <c r="AF34" s="342"/>
      <c r="AG34" s="25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4"/>
      <c r="AV34" s="345"/>
      <c r="AW34" s="252"/>
      <c r="AX34" s="346"/>
      <c r="AY34" s="252"/>
    </row>
    <row r="35" spans="1:51" ht="35.1" customHeight="1" thickBot="1">
      <c r="A35" s="347" t="s">
        <v>187</v>
      </c>
      <c r="B35" s="359">
        <v>20</v>
      </c>
      <c r="C35" s="335"/>
      <c r="D35" s="337"/>
      <c r="E35" s="337" t="s">
        <v>176</v>
      </c>
      <c r="F35" s="348">
        <v>30</v>
      </c>
      <c r="G35" s="349">
        <f>'[1]2 день'!CF49+'[1]2 день'!CF47+'[1]2 день'!CF88</f>
        <v>10</v>
      </c>
      <c r="H35" s="349">
        <f>'[1]3 день '!CD49+'[1]3 день '!CD88+'[1]3 день '!CD47</f>
        <v>0</v>
      </c>
      <c r="I35" s="348">
        <v>20</v>
      </c>
      <c r="J35" s="348">
        <v>15</v>
      </c>
      <c r="K35" s="349">
        <f>'[1]6 день(суббота)'!CX49+'[1]6 день(суббота)'!CX47+'[1]6 день(суббота)'!CX88</f>
        <v>0</v>
      </c>
      <c r="L35" s="349">
        <f>'[1]7 день'!CH49+'[1]7 день'!CH47+'[1]7 день'!CH88</f>
        <v>20</v>
      </c>
      <c r="M35" s="349">
        <f>'[1]8 день'!CJ47+'[1]8 день'!CJ49+'[1]8 день'!CJ88</f>
        <v>0</v>
      </c>
      <c r="N35" s="349">
        <f>'[1]9день'!CL47+'[1]9день'!CL49+'[1]9день'!CL88</f>
        <v>0</v>
      </c>
      <c r="O35" s="348">
        <f>'[1]10день'!CH49+'[1]10день'!CH47+'[1]10день'!CH88</f>
        <v>0</v>
      </c>
      <c r="P35" s="349">
        <v>20</v>
      </c>
      <c r="Q35" s="349">
        <v>30</v>
      </c>
      <c r="R35" s="350"/>
      <c r="S35" s="350"/>
      <c r="T35" s="351"/>
      <c r="U35" s="351"/>
      <c r="V35" s="351"/>
      <c r="W35" s="351"/>
      <c r="X35" s="463">
        <f t="shared" si="0"/>
        <v>145</v>
      </c>
      <c r="Y35" s="464">
        <f>X35/Y25</f>
        <v>12.083333333333334</v>
      </c>
      <c r="Z35" s="340">
        <f t="shared" si="1"/>
        <v>-39.583333333333329</v>
      </c>
      <c r="AA35" s="341"/>
      <c r="AB35" s="342"/>
      <c r="AC35" s="342"/>
      <c r="AD35" s="342"/>
      <c r="AE35" s="342"/>
      <c r="AF35" s="342"/>
      <c r="AG35" s="25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4"/>
      <c r="AV35" s="345"/>
      <c r="AW35" s="252"/>
      <c r="AX35" s="346"/>
      <c r="AY35" s="252"/>
    </row>
    <row r="36" spans="1:51" ht="45" customHeight="1" thickBot="1">
      <c r="A36" s="358" t="s">
        <v>188</v>
      </c>
      <c r="B36" s="360">
        <v>200</v>
      </c>
      <c r="C36" s="335"/>
      <c r="D36" s="337"/>
      <c r="E36" s="337" t="s">
        <v>176</v>
      </c>
      <c r="F36" s="364">
        <f>'[1]1ДЕНЬ '!CD71+('[1]1ДЕНЬ '!CD49*8)+('[1]1ДЕНЬ '!CD88*10)</f>
        <v>200</v>
      </c>
      <c r="G36" s="362">
        <f>'[1]2 день'!CF71+('[1]2 день'!CF49*8)+('[1]2 день'!CF88*10)</f>
        <v>0</v>
      </c>
      <c r="H36" s="362">
        <f>'[1]3 день '!CD71+('[1]3 день '!CD49*8)+('[1]3 день '!CD88*10)</f>
        <v>0</v>
      </c>
      <c r="I36" s="364">
        <v>200</v>
      </c>
      <c r="J36" s="364">
        <f>'[1]5 день'!CF71+('[1]5 день'!CF49*8)+('[1]5 день'!CF88*10)</f>
        <v>200</v>
      </c>
      <c r="K36" s="363">
        <f>'[1]6 день(суббота)'!CX71+('[1]6 день(суббота)'!CX49*8)+'[1]6 день(суббота)'!CX88*10</f>
        <v>0</v>
      </c>
      <c r="L36" s="363">
        <f>'[1]7 день'!CH71+('[1]7 день'!CH49*8)+('[1]7 день'!CH88*10)</f>
        <v>200</v>
      </c>
      <c r="M36" s="363">
        <f>'[1]8 день'!CJ71+('[1]8 день'!CJ49*8)+('[1]8 день'!CJ88*10)</f>
        <v>0</v>
      </c>
      <c r="N36" s="363">
        <f>'[1]9день'!CL71+('[1]9день'!CL49*8)+('[1]9день'!CL88*10)</f>
        <v>200</v>
      </c>
      <c r="O36" s="364">
        <f>'[1]10день'!CH71+('[1]10день'!CH49*8)+('[1]10день'!CH88*10)</f>
        <v>200</v>
      </c>
      <c r="P36" s="363">
        <f>'[1]11день  сердце'!CF71+('[1]11день  сердце'!CF49*8)+('[1]11день  сердце'!CF88*10)</f>
        <v>0</v>
      </c>
      <c r="Q36" s="363">
        <v>200</v>
      </c>
      <c r="R36" s="364"/>
      <c r="S36" s="350"/>
      <c r="T36" s="351"/>
      <c r="U36" s="351"/>
      <c r="V36" s="351"/>
      <c r="W36" s="351"/>
      <c r="X36" s="463">
        <f t="shared" si="0"/>
        <v>1400</v>
      </c>
      <c r="Y36" s="464">
        <f>X36/Y25</f>
        <v>116.66666666666667</v>
      </c>
      <c r="Z36" s="340">
        <f t="shared" si="1"/>
        <v>-41.666666666666664</v>
      </c>
      <c r="AA36" s="341"/>
      <c r="AB36" s="342"/>
      <c r="AC36" s="342"/>
      <c r="AD36" s="342"/>
      <c r="AE36" s="342"/>
      <c r="AF36" s="342"/>
      <c r="AG36" s="25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4"/>
      <c r="AV36" s="345"/>
      <c r="AW36" s="252"/>
      <c r="AX36" s="346"/>
      <c r="AY36" s="252"/>
    </row>
    <row r="37" spans="1:51" ht="40.5" customHeight="1" thickBot="1">
      <c r="A37" s="365" t="s">
        <v>190</v>
      </c>
      <c r="B37" s="335">
        <v>78</v>
      </c>
      <c r="C37" s="335"/>
      <c r="D37" s="337"/>
      <c r="E37" s="337" t="s">
        <v>176</v>
      </c>
      <c r="F37" s="366">
        <f>'[1]1ДЕНЬ '!CD60</f>
        <v>85.1</v>
      </c>
      <c r="G37" s="367">
        <f>'[1]2 день'!CF60</f>
        <v>0</v>
      </c>
      <c r="H37" s="367">
        <f>'[1]3 день '!CD60</f>
        <v>0</v>
      </c>
      <c r="I37" s="368">
        <f>'[1]4 день'!CF60</f>
        <v>68</v>
      </c>
      <c r="J37" s="368">
        <f>'[1]5 день'!CF60</f>
        <v>92</v>
      </c>
      <c r="K37" s="367">
        <f>'[1]6 день(суббота)'!CX60</f>
        <v>82</v>
      </c>
      <c r="L37" s="367">
        <f>'[1]7 день'!CH60</f>
        <v>92</v>
      </c>
      <c r="M37" s="367">
        <f>'[1]8 день'!CJ60</f>
        <v>0</v>
      </c>
      <c r="N37" s="367">
        <f>'[1]9день'!CL60</f>
        <v>40.200000000000003</v>
      </c>
      <c r="O37" s="366">
        <f>'[1]10день'!CH60</f>
        <v>0</v>
      </c>
      <c r="P37" s="367">
        <f>'[1]11день  сердце'!CF60</f>
        <v>0</v>
      </c>
      <c r="Q37" s="367">
        <f>'[1]12день(суббота) '!CF60</f>
        <v>85.1</v>
      </c>
      <c r="R37" s="369"/>
      <c r="S37" s="369"/>
      <c r="T37" s="370"/>
      <c r="U37" s="370"/>
      <c r="V37" s="370"/>
      <c r="W37" s="370"/>
      <c r="X37" s="463">
        <f t="shared" si="0"/>
        <v>544.4</v>
      </c>
      <c r="Y37" s="464">
        <f>X37/Y25</f>
        <v>45.366666666666667</v>
      </c>
      <c r="Z37" s="340">
        <f t="shared" si="1"/>
        <v>-41.837606837606842</v>
      </c>
      <c r="AA37" s="341"/>
      <c r="AB37" s="342"/>
      <c r="AC37" s="342"/>
      <c r="AD37" s="342"/>
      <c r="AE37" s="342"/>
      <c r="AF37" s="342"/>
      <c r="AG37" s="25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4"/>
      <c r="AV37" s="345"/>
      <c r="AW37" s="252"/>
      <c r="AX37" s="346"/>
      <c r="AY37" s="252"/>
    </row>
    <row r="38" spans="1:51" ht="40.5" customHeight="1" thickBot="1">
      <c r="A38" s="365" t="s">
        <v>191</v>
      </c>
      <c r="B38" s="335">
        <v>40</v>
      </c>
      <c r="C38" s="335"/>
      <c r="D38" s="337"/>
      <c r="E38" s="337" t="s">
        <v>176</v>
      </c>
      <c r="F38" s="366">
        <f>'[1]1ДЕНЬ '!CD73+'[1]1ДЕНЬ '!CD90</f>
        <v>0</v>
      </c>
      <c r="G38" s="367">
        <f>'[1]2 день'!CF73+'[1]2 день'!CF90</f>
        <v>0</v>
      </c>
      <c r="H38" s="367">
        <f>'[1]3 день '!CD73+'[1]3 день '!CD90</f>
        <v>0</v>
      </c>
      <c r="I38" s="368">
        <f>'[1]4 день'!CF73+'[1]4 день'!CF90</f>
        <v>0</v>
      </c>
      <c r="J38" s="368">
        <f>'[1]5 день'!CF73+'[1]5 день'!CF90</f>
        <v>0</v>
      </c>
      <c r="K38" s="367">
        <f>'[1]6 день(суббота)'!CX73+'[1]6 день(суббота)'!CX90</f>
        <v>0</v>
      </c>
      <c r="L38" s="367">
        <f>'[1]7 день'!CH73+'[1]7 день'!CH90</f>
        <v>0</v>
      </c>
      <c r="M38" s="367">
        <f>'[1]8 день'!CJ90+'[1]8 день'!CJ73</f>
        <v>0</v>
      </c>
      <c r="N38" s="367">
        <f>'[1]9день'!CL73+'[1]9день'!CL90</f>
        <v>0</v>
      </c>
      <c r="O38" s="366">
        <f>'[1]10день'!CH73+'[1]10день'!CH90</f>
        <v>0</v>
      </c>
      <c r="P38" s="367">
        <v>150</v>
      </c>
      <c r="Q38" s="367">
        <f>'[1]12день(суббота) '!CF73+'[1]12день(суббота) '!CF90</f>
        <v>0</v>
      </c>
      <c r="R38" s="369"/>
      <c r="S38" s="369"/>
      <c r="T38" s="370"/>
      <c r="U38" s="370"/>
      <c r="V38" s="370"/>
      <c r="W38" s="370"/>
      <c r="X38" s="463">
        <f t="shared" si="0"/>
        <v>150</v>
      </c>
      <c r="Y38" s="464">
        <f>X38/Y25</f>
        <v>12.5</v>
      </c>
      <c r="Z38" s="340">
        <f t="shared" si="1"/>
        <v>-68.75</v>
      </c>
      <c r="AA38" s="341"/>
      <c r="AB38" s="342"/>
      <c r="AC38" s="342"/>
      <c r="AD38" s="342"/>
      <c r="AE38" s="342"/>
      <c r="AF38" s="342"/>
      <c r="AG38" s="25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4"/>
      <c r="AV38" s="345"/>
      <c r="AW38" s="252"/>
      <c r="AX38" s="346"/>
      <c r="AY38" s="252"/>
    </row>
    <row r="39" spans="1:51" ht="34.5" customHeight="1" thickBot="1">
      <c r="A39" s="347" t="s">
        <v>192</v>
      </c>
      <c r="B39" s="335">
        <v>53</v>
      </c>
      <c r="C39" s="335"/>
      <c r="D39" s="337"/>
      <c r="E39" s="337" t="s">
        <v>176</v>
      </c>
      <c r="F39" s="368">
        <f>'[1]1ДЕНЬ '!CD48+'[1]1ДЕНЬ '!CD46</f>
        <v>0</v>
      </c>
      <c r="G39" s="367">
        <v>110</v>
      </c>
      <c r="H39" s="367">
        <f>'[1]3 день '!CD48+'[1]3 день '!CD46</f>
        <v>0</v>
      </c>
      <c r="I39" s="368">
        <f>'[1]4 день'!CF48+'[1]4 день'!CF46</f>
        <v>0</v>
      </c>
      <c r="J39" s="368">
        <v>44</v>
      </c>
      <c r="K39" s="367">
        <f>'[1]6 день(суббота)'!CX48+'[1]6 день(суббота)'!CX46</f>
        <v>0</v>
      </c>
      <c r="L39" s="367">
        <f>'[1]7 день'!CH48+'[1]7 день'!CH46</f>
        <v>0</v>
      </c>
      <c r="M39" s="367">
        <v>110</v>
      </c>
      <c r="N39" s="367">
        <v>120</v>
      </c>
      <c r="O39" s="368">
        <f>'[1]10день'!CH48+'[1]10день'!CH46</f>
        <v>0</v>
      </c>
      <c r="P39" s="367">
        <f>'[1]11день  сердце'!CF48+'[1]11день  сердце'!CF46</f>
        <v>0</v>
      </c>
      <c r="Q39" s="367">
        <f>'[1]12день(суббота) '!CF48+'[1]12день(суббота) '!CF46</f>
        <v>0</v>
      </c>
      <c r="R39" s="369"/>
      <c r="S39" s="369"/>
      <c r="T39" s="370"/>
      <c r="U39" s="370"/>
      <c r="V39" s="370"/>
      <c r="W39" s="370"/>
      <c r="X39" s="463">
        <f t="shared" si="0"/>
        <v>384</v>
      </c>
      <c r="Y39" s="464">
        <f>X39/Y25</f>
        <v>32</v>
      </c>
      <c r="Z39" s="340">
        <f t="shared" si="1"/>
        <v>-39.622641509433961</v>
      </c>
      <c r="AA39" s="341"/>
      <c r="AB39" s="342"/>
      <c r="AC39" s="342"/>
      <c r="AD39" s="342"/>
      <c r="AE39" s="342"/>
      <c r="AF39" s="342"/>
      <c r="AG39" s="25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4"/>
      <c r="AV39" s="345"/>
      <c r="AW39" s="252"/>
      <c r="AX39" s="346"/>
      <c r="AY39" s="252"/>
    </row>
    <row r="40" spans="1:51" ht="35.1" customHeight="1" thickBot="1">
      <c r="A40" s="371" t="s">
        <v>194</v>
      </c>
      <c r="B40" s="335">
        <v>77</v>
      </c>
      <c r="C40" s="335"/>
      <c r="D40" s="337"/>
      <c r="E40" s="337" t="s">
        <v>176</v>
      </c>
      <c r="F40" s="348">
        <f>'[1]1ДЕНЬ '!CD65+'[1]1ДЕНЬ '!CD29</f>
        <v>0</v>
      </c>
      <c r="G40" s="349">
        <f>'[1]2 день'!CF65+'[1]2 день'!CF29</f>
        <v>0</v>
      </c>
      <c r="H40" s="349">
        <v>180</v>
      </c>
      <c r="I40" s="348">
        <v>55</v>
      </c>
      <c r="J40" s="348">
        <f>'[1]5 день'!CF65+'[1]5 день'!CF29</f>
        <v>0</v>
      </c>
      <c r="K40" s="349">
        <v>180</v>
      </c>
      <c r="L40" s="349">
        <f>'[1]7 день'!CH65+'[1]7 день'!CH29</f>
        <v>0</v>
      </c>
      <c r="M40" s="349">
        <f>'[1]8 день'!CJ65+'[1]8 день'!CJ29</f>
        <v>0</v>
      </c>
      <c r="N40" s="349">
        <f>'[1]9день'!CL65+'[1]9день'!CL29</f>
        <v>0</v>
      </c>
      <c r="O40" s="348">
        <f>'[1]10день'!CH65+'[1]10день'!CH29</f>
        <v>0</v>
      </c>
      <c r="P40" s="349">
        <f>'[1]11день  сердце'!CF65+'[1]11день  сердце'!CF29</f>
        <v>0</v>
      </c>
      <c r="Q40" s="349">
        <v>55</v>
      </c>
      <c r="R40" s="350"/>
      <c r="S40" s="350"/>
      <c r="T40" s="351"/>
      <c r="U40" s="351"/>
      <c r="V40" s="351"/>
      <c r="W40" s="351"/>
      <c r="X40" s="463">
        <f t="shared" si="0"/>
        <v>470</v>
      </c>
      <c r="Y40" s="464">
        <f>X40/Y25</f>
        <v>39.166666666666664</v>
      </c>
      <c r="Z40" s="340">
        <f t="shared" si="1"/>
        <v>-49.134199134199136</v>
      </c>
      <c r="AA40" s="341"/>
      <c r="AB40" s="342"/>
      <c r="AC40" s="342"/>
      <c r="AD40" s="342"/>
      <c r="AE40" s="342"/>
      <c r="AF40" s="258"/>
      <c r="AG40" s="252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342"/>
      <c r="AU40" s="344"/>
      <c r="AV40" s="345"/>
      <c r="AW40" s="252"/>
      <c r="AX40" s="346"/>
      <c r="AY40" s="252"/>
    </row>
    <row r="41" spans="1:51" ht="35.1" customHeight="1" thickBot="1">
      <c r="A41" s="347" t="s">
        <v>195</v>
      </c>
      <c r="B41" s="335">
        <v>350</v>
      </c>
      <c r="C41" s="335"/>
      <c r="D41" s="372"/>
      <c r="E41" s="372" t="s">
        <v>176</v>
      </c>
      <c r="F41" s="373">
        <v>250</v>
      </c>
      <c r="G41" s="373">
        <v>90</v>
      </c>
      <c r="H41" s="373">
        <v>250</v>
      </c>
      <c r="I41" s="373">
        <f>'[1]4 день'!CF57+'[1]4 день'!CF68</f>
        <v>232</v>
      </c>
      <c r="J41" s="373">
        <v>250</v>
      </c>
      <c r="K41" s="373">
        <v>60</v>
      </c>
      <c r="L41" s="373">
        <f>'[1]7 день'!CH57+'[1]7 день'!CH68</f>
        <v>225</v>
      </c>
      <c r="M41" s="373">
        <v>200</v>
      </c>
      <c r="N41" s="373">
        <v>180</v>
      </c>
      <c r="O41" s="373">
        <v>80</v>
      </c>
      <c r="P41" s="373">
        <v>250</v>
      </c>
      <c r="Q41" s="373">
        <v>150</v>
      </c>
      <c r="R41" s="373"/>
      <c r="S41" s="373"/>
      <c r="T41" s="373"/>
      <c r="U41" s="373"/>
      <c r="V41" s="373"/>
      <c r="W41" s="373"/>
      <c r="X41" s="463">
        <f t="shared" si="0"/>
        <v>2217</v>
      </c>
      <c r="Y41" s="464">
        <f>X41/Y25</f>
        <v>184.75</v>
      </c>
      <c r="Z41" s="340">
        <f t="shared" si="1"/>
        <v>-47.214285714285715</v>
      </c>
      <c r="AA41" s="341"/>
      <c r="AB41" s="342"/>
      <c r="AC41" s="342"/>
      <c r="AD41" s="342"/>
      <c r="AE41" s="342"/>
      <c r="AF41" s="342"/>
      <c r="AG41" s="25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4"/>
      <c r="AV41" s="345"/>
      <c r="AW41" s="252"/>
      <c r="AX41" s="346"/>
      <c r="AY41" s="252"/>
    </row>
    <row r="42" spans="1:51" ht="5.25" customHeight="1" thickBot="1">
      <c r="A42" s="374" t="s">
        <v>196</v>
      </c>
      <c r="B42" s="335">
        <v>180</v>
      </c>
      <c r="C42" s="335"/>
      <c r="D42" s="375"/>
      <c r="E42" s="375" t="s">
        <v>176</v>
      </c>
      <c r="F42" s="376"/>
      <c r="G42" s="376"/>
      <c r="H42" s="376"/>
      <c r="I42" s="370"/>
      <c r="J42" s="377"/>
      <c r="K42" s="370"/>
      <c r="L42" s="370"/>
      <c r="M42" s="370"/>
      <c r="N42" s="370"/>
      <c r="O42" s="376"/>
      <c r="P42" s="376"/>
      <c r="Q42" s="376"/>
      <c r="R42" s="370"/>
      <c r="S42" s="377"/>
      <c r="T42" s="370"/>
      <c r="U42" s="370"/>
      <c r="V42" s="370"/>
      <c r="W42" s="370"/>
      <c r="X42" s="463">
        <f t="shared" si="0"/>
        <v>0</v>
      </c>
      <c r="Y42" s="464">
        <f>X42/Y25</f>
        <v>0</v>
      </c>
      <c r="Z42" s="340"/>
      <c r="AA42" s="341"/>
      <c r="AB42" s="342"/>
      <c r="AC42" s="342"/>
      <c r="AD42" s="342"/>
      <c r="AE42" s="342"/>
      <c r="AF42" s="342"/>
      <c r="AG42" s="25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4"/>
      <c r="AV42" s="345"/>
      <c r="AW42" s="252"/>
      <c r="AX42" s="346"/>
      <c r="AY42" s="252"/>
    </row>
    <row r="43" spans="1:51" ht="43.5" customHeight="1" thickBot="1">
      <c r="A43" s="365" t="s">
        <v>198</v>
      </c>
      <c r="B43" s="335">
        <v>60</v>
      </c>
      <c r="C43" s="335"/>
      <c r="D43" s="372"/>
      <c r="E43" s="372" t="s">
        <v>176</v>
      </c>
      <c r="F43" s="373">
        <f>'[1]1ДЕНЬ '!CD76</f>
        <v>0</v>
      </c>
      <c r="G43" s="349">
        <v>135</v>
      </c>
      <c r="H43" s="349">
        <f>'[1]3 день '!CD76</f>
        <v>0</v>
      </c>
      <c r="I43" s="349">
        <f>'[1]4 день'!CF76</f>
        <v>0</v>
      </c>
      <c r="J43" s="349">
        <f>'[1]5 день'!CF76</f>
        <v>0</v>
      </c>
      <c r="K43" s="349">
        <f>'[1]6 день(суббота)'!CX76</f>
        <v>0</v>
      </c>
      <c r="L43" s="378">
        <f>'[1]7 день'!CH76</f>
        <v>0</v>
      </c>
      <c r="M43" s="349">
        <v>150</v>
      </c>
      <c r="N43" s="349">
        <f>'[1]9день'!CL76</f>
        <v>0</v>
      </c>
      <c r="O43" s="373">
        <f>'[1]10день'!CH76</f>
        <v>145.4</v>
      </c>
      <c r="P43" s="349">
        <f>'[1]11день  сердце'!CF76</f>
        <v>0</v>
      </c>
      <c r="Q43" s="349">
        <f>'[1]12день(суббота) '!CF76</f>
        <v>0</v>
      </c>
      <c r="R43" s="351"/>
      <c r="S43" s="351"/>
      <c r="T43" s="351"/>
      <c r="U43" s="379"/>
      <c r="V43" s="351"/>
      <c r="W43" s="351"/>
      <c r="X43" s="463">
        <f t="shared" si="0"/>
        <v>430.4</v>
      </c>
      <c r="Y43" s="464">
        <f>X43/Y25</f>
        <v>35.866666666666667</v>
      </c>
      <c r="Z43" s="340">
        <f t="shared" si="1"/>
        <v>-40.222222222222221</v>
      </c>
      <c r="AA43" s="341"/>
      <c r="AB43" s="342"/>
      <c r="AC43" s="342"/>
      <c r="AD43" s="342"/>
      <c r="AE43" s="342"/>
      <c r="AF43" s="342"/>
      <c r="AG43" s="25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4"/>
      <c r="AV43" s="345"/>
      <c r="AW43" s="252"/>
      <c r="AX43" s="346"/>
      <c r="AY43" s="252"/>
    </row>
    <row r="44" spans="1:51" ht="35.1" customHeight="1" thickBot="1">
      <c r="A44" s="334" t="s">
        <v>200</v>
      </c>
      <c r="B44" s="335">
        <v>15</v>
      </c>
      <c r="C44" s="335"/>
      <c r="D44" s="372"/>
      <c r="E44" s="372" t="s">
        <v>176</v>
      </c>
      <c r="F44" s="373">
        <f>'[1]1ДЕНЬ '!CD75</f>
        <v>0</v>
      </c>
      <c r="G44" s="349">
        <f>'[1]2 день'!CF75</f>
        <v>0</v>
      </c>
      <c r="H44" s="349">
        <v>10</v>
      </c>
      <c r="I44" s="349">
        <v>15</v>
      </c>
      <c r="J44" s="349">
        <f>'[1]5 день'!CF75</f>
        <v>11</v>
      </c>
      <c r="K44" s="349">
        <f>'[1]6 день(суббота)'!CX75</f>
        <v>0</v>
      </c>
      <c r="L44" s="349">
        <v>10</v>
      </c>
      <c r="M44" s="349">
        <v>8</v>
      </c>
      <c r="N44" s="349">
        <f>'[1]9день'!CL75</f>
        <v>26.6</v>
      </c>
      <c r="O44" s="373">
        <f>'[1]10день'!CH75</f>
        <v>0</v>
      </c>
      <c r="P44" s="349">
        <f>'[1]11день  сердце'!CF75</f>
        <v>0</v>
      </c>
      <c r="Q44" s="349">
        <f>'[1]12день(суббота) '!CF75</f>
        <v>26.6</v>
      </c>
      <c r="R44" s="351"/>
      <c r="S44" s="351"/>
      <c r="T44" s="351"/>
      <c r="U44" s="351"/>
      <c r="V44" s="351"/>
      <c r="W44" s="351"/>
      <c r="X44" s="463">
        <f t="shared" si="0"/>
        <v>107.19999999999999</v>
      </c>
      <c r="Y44" s="464">
        <f>X44/Y25</f>
        <v>8.9333333333333318</v>
      </c>
      <c r="Z44" s="340">
        <f t="shared" si="1"/>
        <v>-40.444444444444457</v>
      </c>
      <c r="AA44" s="341"/>
      <c r="AB44" s="342"/>
      <c r="AC44" s="342"/>
      <c r="AD44" s="342"/>
      <c r="AE44" s="342"/>
      <c r="AF44" s="342"/>
      <c r="AG44" s="25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3"/>
      <c r="AU44" s="344"/>
      <c r="AV44" s="345"/>
      <c r="AW44" s="252"/>
      <c r="AX44" s="346"/>
      <c r="AY44" s="252"/>
    </row>
    <row r="45" spans="1:51" ht="35.1" customHeight="1" thickBot="1">
      <c r="A45" s="334" t="s">
        <v>202</v>
      </c>
      <c r="B45" s="335">
        <v>10</v>
      </c>
      <c r="C45" s="335"/>
      <c r="D45" s="372"/>
      <c r="E45" s="372" t="s">
        <v>176</v>
      </c>
      <c r="F45" s="349">
        <f>'[1]1ДЕНЬ '!CD69</f>
        <v>0</v>
      </c>
      <c r="G45" s="349">
        <v>10</v>
      </c>
      <c r="H45" s="349">
        <f>'[1]3 день '!CD69</f>
        <v>0</v>
      </c>
      <c r="I45" s="349">
        <f>'[1]4 день'!CF69</f>
        <v>0</v>
      </c>
      <c r="J45" s="349">
        <f>'[1]5 день'!CF69</f>
        <v>0</v>
      </c>
      <c r="K45" s="349">
        <v>10</v>
      </c>
      <c r="L45" s="349">
        <v>25</v>
      </c>
      <c r="M45" s="349">
        <f>'[1]8 день'!CJ69</f>
        <v>6.6</v>
      </c>
      <c r="N45" s="349">
        <f>'[1]9день'!CL69</f>
        <v>0</v>
      </c>
      <c r="O45" s="349">
        <v>10</v>
      </c>
      <c r="P45" s="349">
        <v>10</v>
      </c>
      <c r="Q45" s="349">
        <f>'[1]12день(суббота) '!CF69</f>
        <v>0</v>
      </c>
      <c r="R45" s="351"/>
      <c r="S45" s="351"/>
      <c r="T45" s="351"/>
      <c r="U45" s="351"/>
      <c r="V45" s="351"/>
      <c r="W45" s="351"/>
      <c r="X45" s="463">
        <f t="shared" si="0"/>
        <v>71.599999999999994</v>
      </c>
      <c r="Y45" s="464">
        <f>X45/Y25</f>
        <v>5.9666666666666659</v>
      </c>
      <c r="Z45" s="340">
        <f t="shared" si="1"/>
        <v>-40.333333333333343</v>
      </c>
      <c r="AA45" s="352"/>
      <c r="AB45" s="342"/>
      <c r="AC45" s="342"/>
      <c r="AD45" s="342"/>
      <c r="AE45" s="342"/>
      <c r="AF45" s="380"/>
      <c r="AG45" s="252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343"/>
      <c r="AU45" s="344"/>
      <c r="AV45" s="345"/>
      <c r="AW45" s="252"/>
      <c r="AX45" s="346"/>
      <c r="AY45" s="252"/>
    </row>
    <row r="46" spans="1:51" ht="35.1" customHeight="1" thickBot="1">
      <c r="A46" s="334" t="s">
        <v>203</v>
      </c>
      <c r="B46" s="335">
        <v>35</v>
      </c>
      <c r="C46" s="335"/>
      <c r="D46" s="372"/>
      <c r="E46" s="372" t="s">
        <v>176</v>
      </c>
      <c r="F46" s="373">
        <f>'[1]1ДЕНЬ '!CD56</f>
        <v>26</v>
      </c>
      <c r="G46" s="349">
        <f>'[1]1ДЕНЬ '!CD56</f>
        <v>26</v>
      </c>
      <c r="H46" s="349">
        <f>'[1]3 день '!CD56</f>
        <v>39</v>
      </c>
      <c r="I46" s="349">
        <v>30</v>
      </c>
      <c r="J46" s="349">
        <f>'[1]5 день'!CF56</f>
        <v>32.5</v>
      </c>
      <c r="K46" s="349">
        <v>10</v>
      </c>
      <c r="L46" s="349">
        <v>15</v>
      </c>
      <c r="M46" s="349">
        <f>'[1]8 день'!CJ56</f>
        <v>6</v>
      </c>
      <c r="N46" s="349">
        <f>'[1]9день'!CL56</f>
        <v>2.9</v>
      </c>
      <c r="O46" s="373">
        <f>'[1]10день'!CH56</f>
        <v>11</v>
      </c>
      <c r="P46" s="349">
        <f>'[1]11день  сердце'!CF56</f>
        <v>26</v>
      </c>
      <c r="Q46" s="349">
        <f>'[1]12день(суббота) '!CF56</f>
        <v>27</v>
      </c>
      <c r="R46" s="351"/>
      <c r="S46" s="351"/>
      <c r="T46" s="351"/>
      <c r="U46" s="351"/>
      <c r="V46" s="351"/>
      <c r="W46" s="351"/>
      <c r="X46" s="463">
        <f t="shared" si="0"/>
        <v>251.4</v>
      </c>
      <c r="Y46" s="464">
        <f>X46/Y25</f>
        <v>20.95</v>
      </c>
      <c r="Z46" s="340">
        <f t="shared" si="1"/>
        <v>-40.142857142857146</v>
      </c>
      <c r="AA46" s="352"/>
      <c r="AB46" s="342"/>
      <c r="AC46" s="342"/>
      <c r="AD46" s="342"/>
      <c r="AE46" s="34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342"/>
      <c r="AU46" s="344"/>
      <c r="AV46" s="345"/>
      <c r="AW46" s="252"/>
      <c r="AX46" s="346"/>
      <c r="AY46" s="252"/>
    </row>
    <row r="47" spans="1:51" ht="35.1" customHeight="1" thickBot="1">
      <c r="A47" s="334" t="s">
        <v>205</v>
      </c>
      <c r="B47" s="335">
        <v>18</v>
      </c>
      <c r="C47" s="335"/>
      <c r="D47" s="372"/>
      <c r="E47" s="372" t="s">
        <v>176</v>
      </c>
      <c r="F47" s="373">
        <f>'[1]1ДЕНЬ '!CD55</f>
        <v>13.5</v>
      </c>
      <c r="G47" s="373">
        <f>'[1]2 день'!CF55</f>
        <v>5</v>
      </c>
      <c r="H47" s="373">
        <f>'[1]3 день '!CD55</f>
        <v>15.52</v>
      </c>
      <c r="I47" s="373">
        <f>'[1]4 день'!CF55</f>
        <v>10.3</v>
      </c>
      <c r="J47" s="373">
        <f>'[1]5 день'!CF55</f>
        <v>8.6</v>
      </c>
      <c r="K47" s="373">
        <f>'[1]6 день(суббота)'!CX55</f>
        <v>10.6</v>
      </c>
      <c r="L47" s="373">
        <f>'[1]7 день'!CH55</f>
        <v>9.5</v>
      </c>
      <c r="M47" s="373">
        <f>'[1]8 день'!CJ55</f>
        <v>13.5</v>
      </c>
      <c r="N47" s="373">
        <f>'[1]9день'!CL55</f>
        <v>13.3</v>
      </c>
      <c r="O47" s="373">
        <f>'[1]10день'!CH55</f>
        <v>2.5</v>
      </c>
      <c r="P47" s="373">
        <f>'[1]11день  сердце'!CF55</f>
        <v>10.5</v>
      </c>
      <c r="Q47" s="373">
        <f>'[1]12день(суббота) '!CF55</f>
        <v>12.1</v>
      </c>
      <c r="R47" s="373"/>
      <c r="S47" s="373"/>
      <c r="T47" s="373"/>
      <c r="U47" s="373"/>
      <c r="V47" s="373"/>
      <c r="W47" s="373"/>
      <c r="X47" s="463">
        <f t="shared" si="0"/>
        <v>124.91999999999999</v>
      </c>
      <c r="Y47" s="464">
        <f>X47/Y25</f>
        <v>10.409999999999998</v>
      </c>
      <c r="Z47" s="340">
        <f t="shared" si="1"/>
        <v>-42.166666666666671</v>
      </c>
      <c r="AA47" s="381"/>
      <c r="AB47" s="258"/>
      <c r="AC47" s="258"/>
      <c r="AD47" s="258"/>
      <c r="AE47" s="258"/>
      <c r="AF47" s="342"/>
      <c r="AG47" s="25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4"/>
      <c r="AV47" s="345"/>
      <c r="AW47" s="252"/>
      <c r="AX47" s="346"/>
      <c r="AY47" s="252"/>
    </row>
    <row r="48" spans="1:51" ht="30" hidden="1" customHeight="1">
      <c r="A48" s="382"/>
      <c r="B48" s="383"/>
      <c r="C48" s="335"/>
      <c r="D48" s="384"/>
      <c r="E48" s="384"/>
      <c r="F48" s="385"/>
      <c r="G48" s="386"/>
      <c r="H48" s="386"/>
      <c r="I48" s="386"/>
      <c r="J48" s="386"/>
      <c r="K48" s="386"/>
      <c r="L48" s="386"/>
      <c r="M48" s="386"/>
      <c r="N48" s="386"/>
      <c r="O48" s="385"/>
      <c r="P48" s="386"/>
      <c r="Q48" s="386"/>
      <c r="R48" s="386"/>
      <c r="S48" s="386"/>
      <c r="T48" s="386"/>
      <c r="U48" s="386"/>
      <c r="V48" s="386"/>
      <c r="W48" s="386"/>
      <c r="X48" s="463">
        <f t="shared" si="0"/>
        <v>0</v>
      </c>
      <c r="Y48" s="464"/>
      <c r="Z48" s="340" t="e">
        <f t="shared" si="1"/>
        <v>#DIV/0!</v>
      </c>
      <c r="AA48" s="341"/>
      <c r="AB48" s="342"/>
      <c r="AC48" s="342"/>
      <c r="AD48" s="342"/>
      <c r="AE48" s="342"/>
      <c r="AF48" s="342"/>
      <c r="AG48" s="25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4"/>
      <c r="AV48" s="345"/>
      <c r="AW48" s="252"/>
      <c r="AX48" s="346"/>
      <c r="AY48" s="252"/>
    </row>
    <row r="49" spans="1:51" ht="30" hidden="1" customHeight="1">
      <c r="A49" s="387"/>
      <c r="B49" s="383"/>
      <c r="C49" s="335"/>
      <c r="D49" s="384"/>
      <c r="E49" s="384"/>
      <c r="F49" s="385"/>
      <c r="G49" s="386"/>
      <c r="H49" s="388"/>
      <c r="I49" s="388"/>
      <c r="J49" s="388"/>
      <c r="K49" s="388"/>
      <c r="L49" s="388"/>
      <c r="M49" s="388"/>
      <c r="N49" s="388"/>
      <c r="O49" s="385"/>
      <c r="P49" s="386"/>
      <c r="Q49" s="388"/>
      <c r="R49" s="388"/>
      <c r="S49" s="388"/>
      <c r="T49" s="388"/>
      <c r="U49" s="388"/>
      <c r="V49" s="388"/>
      <c r="W49" s="388"/>
      <c r="X49" s="463">
        <f t="shared" si="0"/>
        <v>0</v>
      </c>
      <c r="Y49" s="464"/>
      <c r="Z49" s="340" t="e">
        <f t="shared" si="1"/>
        <v>#DIV/0!</v>
      </c>
      <c r="AA49" s="341"/>
      <c r="AB49" s="342"/>
      <c r="AC49" s="342"/>
      <c r="AD49" s="342"/>
      <c r="AE49" s="342"/>
      <c r="AF49" s="342"/>
      <c r="AG49" s="25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4"/>
      <c r="AV49" s="345"/>
      <c r="AW49" s="252"/>
      <c r="AX49" s="346"/>
      <c r="AY49" s="252"/>
    </row>
    <row r="50" spans="1:51" ht="30" hidden="1" customHeight="1">
      <c r="A50" s="389"/>
      <c r="B50" s="383"/>
      <c r="C50" s="335"/>
      <c r="D50" s="384"/>
      <c r="E50" s="384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463">
        <f t="shared" si="0"/>
        <v>0</v>
      </c>
      <c r="Y50" s="464"/>
      <c r="Z50" s="340" t="e">
        <f t="shared" si="1"/>
        <v>#DIV/0!</v>
      </c>
      <c r="AA50" s="341"/>
      <c r="AB50" s="342"/>
      <c r="AC50" s="342"/>
      <c r="AD50" s="342"/>
      <c r="AE50" s="342"/>
      <c r="AF50" s="342"/>
      <c r="AG50" s="25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3"/>
      <c r="AU50" s="344"/>
      <c r="AV50" s="345"/>
      <c r="AW50" s="252"/>
      <c r="AX50" s="346"/>
      <c r="AY50" s="252"/>
    </row>
    <row r="51" spans="1:51" ht="30" hidden="1" customHeight="1">
      <c r="A51" s="390"/>
      <c r="B51" s="383"/>
      <c r="C51" s="335"/>
      <c r="D51" s="384"/>
      <c r="E51" s="384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463">
        <f t="shared" si="0"/>
        <v>0</v>
      </c>
      <c r="Y51" s="464"/>
      <c r="Z51" s="340" t="e">
        <f t="shared" si="1"/>
        <v>#DIV/0!</v>
      </c>
      <c r="AA51" s="341"/>
      <c r="AB51" s="342"/>
      <c r="AC51" s="342"/>
      <c r="AD51" s="342"/>
      <c r="AE51" s="342"/>
      <c r="AF51" s="342"/>
      <c r="AG51" s="25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3"/>
      <c r="AU51" s="391"/>
      <c r="AV51" s="345"/>
      <c r="AW51" s="252"/>
      <c r="AX51" s="346"/>
      <c r="AY51" s="252"/>
    </row>
    <row r="52" spans="1:51" ht="30" hidden="1" customHeight="1">
      <c r="A52" s="382"/>
      <c r="B52" s="383"/>
      <c r="C52" s="335"/>
      <c r="D52" s="384"/>
      <c r="E52" s="384"/>
      <c r="F52" s="385"/>
      <c r="G52" s="386"/>
      <c r="H52" s="386"/>
      <c r="I52" s="386"/>
      <c r="J52" s="386"/>
      <c r="K52" s="386"/>
      <c r="L52" s="386"/>
      <c r="M52" s="386"/>
      <c r="N52" s="386"/>
      <c r="O52" s="385"/>
      <c r="P52" s="386"/>
      <c r="Q52" s="386"/>
      <c r="R52" s="386"/>
      <c r="S52" s="386"/>
      <c r="T52" s="386"/>
      <c r="U52" s="386"/>
      <c r="V52" s="386"/>
      <c r="W52" s="386"/>
      <c r="X52" s="463">
        <f t="shared" si="0"/>
        <v>0</v>
      </c>
      <c r="Y52" s="464"/>
      <c r="Z52" s="340" t="e">
        <f t="shared" si="1"/>
        <v>#DIV/0!</v>
      </c>
      <c r="AA52" s="352"/>
      <c r="AB52" s="342"/>
      <c r="AC52" s="342"/>
      <c r="AD52" s="342"/>
      <c r="AE52" s="342"/>
      <c r="AF52" s="342"/>
      <c r="AG52" s="25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4"/>
      <c r="AV52" s="345"/>
      <c r="AW52" s="252"/>
      <c r="AX52" s="346"/>
      <c r="AY52" s="252"/>
    </row>
    <row r="53" spans="1:51" ht="30" hidden="1" customHeight="1">
      <c r="A53" s="382"/>
      <c r="B53" s="383"/>
      <c r="C53" s="335"/>
      <c r="D53" s="384"/>
      <c r="E53" s="384"/>
      <c r="F53" s="392"/>
      <c r="G53" s="386"/>
      <c r="H53" s="386"/>
      <c r="I53" s="386"/>
      <c r="J53" s="386"/>
      <c r="K53" s="386"/>
      <c r="L53" s="386"/>
      <c r="M53" s="386"/>
      <c r="N53" s="386"/>
      <c r="O53" s="392"/>
      <c r="P53" s="386"/>
      <c r="Q53" s="386"/>
      <c r="R53" s="386"/>
      <c r="S53" s="386"/>
      <c r="T53" s="386"/>
      <c r="U53" s="386"/>
      <c r="V53" s="386"/>
      <c r="W53" s="386"/>
      <c r="X53" s="463">
        <f t="shared" si="0"/>
        <v>0</v>
      </c>
      <c r="Y53" s="464"/>
      <c r="Z53" s="340" t="e">
        <f t="shared" si="1"/>
        <v>#DIV/0!</v>
      </c>
      <c r="AA53" s="341"/>
      <c r="AB53" s="342"/>
      <c r="AC53" s="342"/>
      <c r="AD53" s="342"/>
      <c r="AE53" s="342"/>
      <c r="AF53" s="342"/>
      <c r="AG53" s="25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4"/>
      <c r="AV53" s="345"/>
      <c r="AW53" s="252"/>
      <c r="AX53" s="346"/>
      <c r="AY53" s="252"/>
    </row>
    <row r="54" spans="1:51" ht="30" hidden="1" customHeight="1">
      <c r="A54" s="382"/>
      <c r="B54" s="386"/>
      <c r="C54" s="335"/>
      <c r="D54" s="384"/>
      <c r="E54" s="384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463">
        <f t="shared" si="0"/>
        <v>0</v>
      </c>
      <c r="Y54" s="464"/>
      <c r="Z54" s="340" t="e">
        <f t="shared" si="1"/>
        <v>#DIV/0!</v>
      </c>
      <c r="AA54" s="341"/>
      <c r="AB54" s="342"/>
      <c r="AC54" s="342"/>
      <c r="AD54" s="342"/>
      <c r="AE54" s="342"/>
      <c r="AF54" s="342"/>
      <c r="AG54" s="25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4"/>
      <c r="AV54" s="345"/>
      <c r="AW54" s="252"/>
      <c r="AX54" s="346"/>
      <c r="AY54" s="252"/>
    </row>
    <row r="55" spans="1:51" ht="30" hidden="1" customHeight="1">
      <c r="A55" s="382"/>
      <c r="B55" s="383"/>
      <c r="C55" s="335"/>
      <c r="D55" s="384"/>
      <c r="E55" s="384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463">
        <f t="shared" si="0"/>
        <v>0</v>
      </c>
      <c r="Y55" s="464"/>
      <c r="Z55" s="340" t="e">
        <f t="shared" si="1"/>
        <v>#DIV/0!</v>
      </c>
      <c r="AA55" s="352"/>
      <c r="AB55" s="342"/>
      <c r="AC55" s="342"/>
      <c r="AD55" s="342"/>
      <c r="AE55" s="342"/>
      <c r="AF55" s="342"/>
      <c r="AG55" s="25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3"/>
      <c r="AU55" s="344"/>
      <c r="AV55" s="345"/>
      <c r="AW55" s="252"/>
      <c r="AX55" s="346"/>
      <c r="AY55" s="252"/>
    </row>
    <row r="56" spans="1:51" ht="30" hidden="1" customHeight="1">
      <c r="A56" s="382"/>
      <c r="B56" s="383"/>
      <c r="C56" s="335"/>
      <c r="D56" s="384"/>
      <c r="E56" s="384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463">
        <f t="shared" si="0"/>
        <v>0</v>
      </c>
      <c r="Y56" s="464"/>
      <c r="Z56" s="340" t="e">
        <f t="shared" si="1"/>
        <v>#DIV/0!</v>
      </c>
      <c r="AA56" s="341"/>
      <c r="AB56" s="342"/>
      <c r="AC56" s="342"/>
      <c r="AD56" s="342"/>
      <c r="AE56" s="34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342"/>
      <c r="AU56" s="391"/>
      <c r="AV56" s="345"/>
      <c r="AW56" s="252"/>
      <c r="AX56" s="346"/>
      <c r="AY56" s="252"/>
    </row>
    <row r="57" spans="1:51" ht="24.95" hidden="1" customHeight="1">
      <c r="A57" s="382"/>
      <c r="B57" s="383"/>
      <c r="C57" s="335"/>
      <c r="D57" s="384"/>
      <c r="E57" s="384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463">
        <f t="shared" si="0"/>
        <v>0</v>
      </c>
      <c r="Y57" s="464"/>
      <c r="Z57" s="340" t="e">
        <f t="shared" si="1"/>
        <v>#DIV/0!</v>
      </c>
      <c r="AA57" s="393"/>
      <c r="AB57" s="258"/>
      <c r="AC57" s="258"/>
      <c r="AD57" s="258"/>
      <c r="AE57" s="258"/>
      <c r="AF57" s="342"/>
      <c r="AG57" s="252"/>
      <c r="AH57" s="394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3"/>
      <c r="AU57" s="344"/>
      <c r="AV57" s="345"/>
      <c r="AW57" s="252"/>
      <c r="AX57" s="346"/>
      <c r="AY57" s="252"/>
    </row>
    <row r="58" spans="1:51" ht="24.95" hidden="1" customHeight="1">
      <c r="A58" s="382"/>
      <c r="B58" s="383"/>
      <c r="C58" s="335"/>
      <c r="D58" s="384"/>
      <c r="E58" s="384"/>
      <c r="F58" s="395"/>
      <c r="G58" s="388"/>
      <c r="H58" s="388"/>
      <c r="I58" s="388"/>
      <c r="J58" s="388"/>
      <c r="K58" s="388"/>
      <c r="L58" s="388"/>
      <c r="M58" s="388"/>
      <c r="N58" s="388"/>
      <c r="O58" s="395"/>
      <c r="P58" s="388"/>
      <c r="Q58" s="388"/>
      <c r="R58" s="388"/>
      <c r="S58" s="388"/>
      <c r="T58" s="388"/>
      <c r="U58" s="388"/>
      <c r="V58" s="388"/>
      <c r="W58" s="388"/>
      <c r="X58" s="463">
        <f t="shared" si="0"/>
        <v>0</v>
      </c>
      <c r="Y58" s="464"/>
      <c r="Z58" s="340" t="e">
        <f t="shared" si="1"/>
        <v>#DIV/0!</v>
      </c>
      <c r="AA58" s="341"/>
      <c r="AB58" s="342"/>
      <c r="AC58" s="342"/>
      <c r="AD58" s="342"/>
      <c r="AE58" s="342"/>
      <c r="AF58" s="342"/>
      <c r="AG58" s="25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3"/>
      <c r="AU58" s="344"/>
      <c r="AV58" s="345"/>
      <c r="AW58" s="252"/>
      <c r="AX58" s="346"/>
      <c r="AY58" s="252"/>
    </row>
    <row r="59" spans="1:51" ht="24.95" hidden="1" customHeight="1">
      <c r="A59" s="382"/>
      <c r="B59" s="383"/>
      <c r="C59" s="335"/>
      <c r="D59" s="384"/>
      <c r="E59" s="384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463">
        <f t="shared" si="0"/>
        <v>0</v>
      </c>
      <c r="Y59" s="464"/>
      <c r="Z59" s="340" t="e">
        <f t="shared" si="1"/>
        <v>#DIV/0!</v>
      </c>
      <c r="AA59" s="341"/>
      <c r="AB59" s="342"/>
      <c r="AC59" s="342"/>
      <c r="AD59" s="342"/>
      <c r="AE59" s="342"/>
      <c r="AF59" s="342"/>
      <c r="AG59" s="25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3"/>
      <c r="AU59" s="344"/>
      <c r="AV59" s="345"/>
      <c r="AW59" s="252"/>
      <c r="AX59" s="346"/>
      <c r="AY59" s="252"/>
    </row>
    <row r="60" spans="1:51" ht="24.95" hidden="1" customHeight="1">
      <c r="A60" s="390"/>
      <c r="B60" s="383"/>
      <c r="C60" s="335"/>
      <c r="D60" s="384"/>
      <c r="E60" s="384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463">
        <f t="shared" si="0"/>
        <v>0</v>
      </c>
      <c r="Y60" s="464"/>
      <c r="Z60" s="340" t="e">
        <f t="shared" si="1"/>
        <v>#DIV/0!</v>
      </c>
      <c r="AA60" s="341"/>
      <c r="AB60" s="342"/>
      <c r="AC60" s="342"/>
      <c r="AD60" s="342"/>
      <c r="AE60" s="342"/>
      <c r="AF60" s="342"/>
      <c r="AG60" s="25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4"/>
      <c r="AV60" s="345"/>
      <c r="AW60" s="252"/>
      <c r="AX60" s="346"/>
      <c r="AY60" s="252"/>
    </row>
    <row r="61" spans="1:51" ht="24.95" hidden="1" customHeight="1">
      <c r="A61" s="382"/>
      <c r="B61" s="383"/>
      <c r="C61" s="335"/>
      <c r="D61" s="384"/>
      <c r="E61" s="384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63">
        <f t="shared" si="0"/>
        <v>0</v>
      </c>
      <c r="Y61" s="464"/>
      <c r="Z61" s="340" t="e">
        <f t="shared" si="1"/>
        <v>#DIV/0!</v>
      </c>
      <c r="AA61" s="341"/>
      <c r="AB61" s="342"/>
      <c r="AC61" s="342"/>
      <c r="AD61" s="342"/>
      <c r="AE61" s="342"/>
      <c r="AF61" s="342"/>
      <c r="AG61" s="25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4"/>
      <c r="AV61" s="345"/>
      <c r="AW61" s="252"/>
      <c r="AX61" s="346"/>
      <c r="AY61" s="252"/>
    </row>
    <row r="62" spans="1:51" ht="24.95" hidden="1" customHeight="1">
      <c r="A62" s="382"/>
      <c r="B62" s="383"/>
      <c r="C62" s="335"/>
      <c r="D62" s="384"/>
      <c r="E62" s="384"/>
      <c r="F62" s="385"/>
      <c r="G62" s="386"/>
      <c r="H62" s="386"/>
      <c r="I62" s="386"/>
      <c r="J62" s="386"/>
      <c r="K62" s="386"/>
      <c r="L62" s="386"/>
      <c r="M62" s="386"/>
      <c r="N62" s="386"/>
      <c r="O62" s="385"/>
      <c r="P62" s="386"/>
      <c r="Q62" s="386"/>
      <c r="R62" s="386"/>
      <c r="S62" s="386"/>
      <c r="T62" s="386"/>
      <c r="U62" s="386"/>
      <c r="V62" s="386"/>
      <c r="W62" s="386"/>
      <c r="X62" s="463">
        <f t="shared" si="0"/>
        <v>0</v>
      </c>
      <c r="Y62" s="464"/>
      <c r="Z62" s="340" t="e">
        <f t="shared" si="1"/>
        <v>#DIV/0!</v>
      </c>
      <c r="AA62" s="396"/>
      <c r="AB62" s="252"/>
      <c r="AC62" s="252"/>
      <c r="AD62" s="252"/>
      <c r="AE62" s="252"/>
      <c r="AF62" s="342"/>
      <c r="AG62" s="25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3"/>
      <c r="AU62" s="344"/>
      <c r="AV62" s="345"/>
      <c r="AW62" s="252"/>
      <c r="AX62" s="346"/>
      <c r="AY62" s="252"/>
    </row>
    <row r="63" spans="1:51" ht="24.95" hidden="1" customHeight="1">
      <c r="A63" s="382"/>
      <c r="B63" s="383"/>
      <c r="C63" s="335"/>
      <c r="D63" s="384"/>
      <c r="E63" s="384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463">
        <f t="shared" si="0"/>
        <v>0</v>
      </c>
      <c r="Y63" s="464"/>
      <c r="Z63" s="340" t="e">
        <f t="shared" si="1"/>
        <v>#DIV/0!</v>
      </c>
      <c r="AA63" s="341"/>
      <c r="AB63" s="342"/>
      <c r="AC63" s="342"/>
      <c r="AD63" s="342"/>
      <c r="AE63" s="342"/>
      <c r="AF63" s="342"/>
      <c r="AG63" s="25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4"/>
      <c r="AV63" s="345"/>
      <c r="AW63" s="252"/>
      <c r="AX63" s="346"/>
      <c r="AY63" s="252"/>
    </row>
    <row r="64" spans="1:51" ht="24.95" hidden="1" customHeight="1">
      <c r="A64" s="382"/>
      <c r="B64" s="383"/>
      <c r="C64" s="335"/>
      <c r="D64" s="384"/>
      <c r="E64" s="384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463">
        <f t="shared" si="0"/>
        <v>0</v>
      </c>
      <c r="Y64" s="464"/>
      <c r="Z64" s="340" t="e">
        <f t="shared" si="1"/>
        <v>#DIV/0!</v>
      </c>
      <c r="AA64" s="341"/>
      <c r="AB64" s="342"/>
      <c r="AC64" s="342"/>
      <c r="AD64" s="342"/>
      <c r="AE64" s="342"/>
      <c r="AF64" s="342"/>
      <c r="AG64" s="25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4"/>
      <c r="AV64" s="342"/>
      <c r="AW64" s="252"/>
      <c r="AX64" s="346"/>
      <c r="AY64" s="252"/>
    </row>
    <row r="65" spans="1:51" ht="24.95" hidden="1" customHeight="1">
      <c r="A65" s="389"/>
      <c r="B65" s="383"/>
      <c r="C65" s="335"/>
      <c r="D65" s="384"/>
      <c r="E65" s="384"/>
      <c r="F65" s="385"/>
      <c r="G65" s="386"/>
      <c r="H65" s="386"/>
      <c r="I65" s="386"/>
      <c r="J65" s="386"/>
      <c r="K65" s="386"/>
      <c r="L65" s="386"/>
      <c r="M65" s="386"/>
      <c r="N65" s="386"/>
      <c r="O65" s="385"/>
      <c r="P65" s="386"/>
      <c r="Q65" s="386"/>
      <c r="R65" s="386"/>
      <c r="S65" s="386"/>
      <c r="T65" s="386"/>
      <c r="U65" s="386"/>
      <c r="V65" s="386"/>
      <c r="W65" s="386"/>
      <c r="X65" s="463">
        <f t="shared" si="0"/>
        <v>0</v>
      </c>
      <c r="Y65" s="464"/>
      <c r="Z65" s="340" t="e">
        <f t="shared" si="1"/>
        <v>#DIV/0!</v>
      </c>
      <c r="AA65" s="397"/>
      <c r="AB65" s="258"/>
      <c r="AC65" s="258"/>
      <c r="AD65" s="258"/>
      <c r="AE65" s="258"/>
      <c r="AF65" s="258"/>
      <c r="AG65" s="252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380"/>
      <c r="AT65" s="258"/>
      <c r="AU65" s="344"/>
      <c r="AV65" s="398"/>
      <c r="AW65" s="252"/>
      <c r="AX65" s="346"/>
      <c r="AY65" s="252"/>
    </row>
    <row r="66" spans="1:51" ht="24.95" hidden="1" customHeight="1">
      <c r="A66" s="382"/>
      <c r="B66" s="383"/>
      <c r="C66" s="335"/>
      <c r="D66" s="384"/>
      <c r="E66" s="384"/>
      <c r="F66" s="385"/>
      <c r="G66" s="386"/>
      <c r="H66" s="386"/>
      <c r="I66" s="386"/>
      <c r="J66" s="386"/>
      <c r="K66" s="386"/>
      <c r="L66" s="386"/>
      <c r="M66" s="386"/>
      <c r="N66" s="386"/>
      <c r="O66" s="385"/>
      <c r="P66" s="386"/>
      <c r="Q66" s="386"/>
      <c r="R66" s="386"/>
      <c r="S66" s="386"/>
      <c r="T66" s="386"/>
      <c r="U66" s="386"/>
      <c r="V66" s="386"/>
      <c r="W66" s="386"/>
      <c r="X66" s="463">
        <f t="shared" si="0"/>
        <v>0</v>
      </c>
      <c r="Y66" s="464"/>
      <c r="Z66" s="340" t="e">
        <f t="shared" si="1"/>
        <v>#DIV/0!</v>
      </c>
      <c r="AA66" s="397"/>
      <c r="AB66" s="258"/>
      <c r="AC66" s="258"/>
      <c r="AD66" s="258"/>
      <c r="AE66" s="258"/>
      <c r="AF66" s="258"/>
      <c r="AG66" s="252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380"/>
      <c r="AT66" s="258"/>
      <c r="AU66" s="344"/>
      <c r="AV66" s="342"/>
      <c r="AW66" s="252"/>
      <c r="AX66" s="346"/>
      <c r="AY66" s="252"/>
    </row>
    <row r="67" spans="1:51" ht="24.95" hidden="1" customHeight="1">
      <c r="A67" s="390"/>
      <c r="B67" s="383"/>
      <c r="C67" s="335"/>
      <c r="D67" s="384"/>
      <c r="E67" s="384"/>
      <c r="F67" s="385"/>
      <c r="G67" s="386"/>
      <c r="H67" s="386"/>
      <c r="I67" s="386"/>
      <c r="J67" s="386"/>
      <c r="K67" s="386"/>
      <c r="L67" s="386"/>
      <c r="M67" s="386"/>
      <c r="N67" s="386"/>
      <c r="O67" s="385"/>
      <c r="P67" s="386"/>
      <c r="Q67" s="386"/>
      <c r="R67" s="386"/>
      <c r="S67" s="386"/>
      <c r="T67" s="386"/>
      <c r="U67" s="386"/>
      <c r="V67" s="386"/>
      <c r="W67" s="386"/>
      <c r="X67" s="463">
        <f t="shared" si="0"/>
        <v>0</v>
      </c>
      <c r="Y67" s="464"/>
      <c r="Z67" s="340" t="e">
        <f t="shared" si="1"/>
        <v>#DIV/0!</v>
      </c>
      <c r="AA67" s="397"/>
      <c r="AB67" s="258"/>
      <c r="AC67" s="258"/>
      <c r="AD67" s="258"/>
      <c r="AE67" s="258"/>
      <c r="AF67" s="258"/>
      <c r="AG67" s="252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380"/>
      <c r="AT67" s="258"/>
      <c r="AU67" s="344"/>
      <c r="AV67" s="399"/>
      <c r="AW67" s="252"/>
      <c r="AX67" s="346"/>
      <c r="AY67" s="252"/>
    </row>
    <row r="68" spans="1:51" ht="30" hidden="1" customHeight="1">
      <c r="A68" s="389"/>
      <c r="B68" s="383"/>
      <c r="C68" s="335"/>
      <c r="D68" s="384"/>
      <c r="E68" s="384"/>
      <c r="F68" s="385"/>
      <c r="G68" s="386"/>
      <c r="H68" s="386"/>
      <c r="I68" s="386"/>
      <c r="J68" s="386"/>
      <c r="K68" s="386"/>
      <c r="L68" s="386"/>
      <c r="M68" s="386"/>
      <c r="N68" s="386"/>
      <c r="O68" s="385"/>
      <c r="P68" s="386"/>
      <c r="Q68" s="386"/>
      <c r="R68" s="386"/>
      <c r="S68" s="386"/>
      <c r="T68" s="386"/>
      <c r="U68" s="386"/>
      <c r="V68" s="386"/>
      <c r="W68" s="386"/>
      <c r="X68" s="463">
        <f t="shared" si="0"/>
        <v>0</v>
      </c>
      <c r="Y68" s="464"/>
      <c r="Z68" s="340" t="e">
        <f t="shared" si="1"/>
        <v>#DIV/0!</v>
      </c>
      <c r="AA68" s="341"/>
      <c r="AB68" s="342"/>
      <c r="AC68" s="342"/>
      <c r="AD68" s="342"/>
      <c r="AE68" s="342"/>
      <c r="AF68" s="400"/>
      <c r="AG68" s="25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4"/>
      <c r="AV68" s="342"/>
      <c r="AW68" s="252"/>
      <c r="AX68" s="346"/>
      <c r="AY68" s="252"/>
    </row>
    <row r="69" spans="1:51" ht="30" hidden="1" customHeight="1">
      <c r="A69" s="387"/>
      <c r="B69" s="383"/>
      <c r="C69" s="335"/>
      <c r="D69" s="384"/>
      <c r="E69" s="384"/>
      <c r="F69" s="386"/>
      <c r="G69" s="386"/>
      <c r="H69" s="386"/>
      <c r="I69" s="386"/>
      <c r="J69" s="401"/>
      <c r="K69" s="386"/>
      <c r="L69" s="386"/>
      <c r="M69" s="386"/>
      <c r="N69" s="386"/>
      <c r="O69" s="386"/>
      <c r="P69" s="386"/>
      <c r="Q69" s="386"/>
      <c r="R69" s="386"/>
      <c r="S69" s="401"/>
      <c r="T69" s="386"/>
      <c r="U69" s="386"/>
      <c r="V69" s="386"/>
      <c r="W69" s="386"/>
      <c r="X69" s="463">
        <f t="shared" si="0"/>
        <v>0</v>
      </c>
      <c r="Y69" s="464"/>
      <c r="Z69" s="340" t="e">
        <f t="shared" si="1"/>
        <v>#DIV/0!</v>
      </c>
      <c r="AA69" s="341"/>
      <c r="AB69" s="342"/>
      <c r="AC69" s="342"/>
      <c r="AD69" s="342"/>
      <c r="AE69" s="342"/>
      <c r="AF69" s="342"/>
      <c r="AG69" s="25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4"/>
      <c r="AV69" s="342"/>
      <c r="AW69" s="252"/>
      <c r="AX69" s="346"/>
      <c r="AY69" s="252"/>
    </row>
    <row r="70" spans="1:51" ht="30" hidden="1" customHeight="1" thickBot="1">
      <c r="A70" s="382"/>
      <c r="B70" s="383"/>
      <c r="C70" s="335"/>
      <c r="D70" s="384"/>
      <c r="E70" s="384"/>
      <c r="F70" s="392"/>
      <c r="G70" s="386"/>
      <c r="H70" s="386"/>
      <c r="I70" s="386"/>
      <c r="J70" s="386"/>
      <c r="K70" s="386"/>
      <c r="L70" s="386"/>
      <c r="M70" s="386"/>
      <c r="N70" s="386"/>
      <c r="O70" s="392"/>
      <c r="P70" s="386"/>
      <c r="Q70" s="386"/>
      <c r="R70" s="386"/>
      <c r="S70" s="386"/>
      <c r="T70" s="386"/>
      <c r="U70" s="386"/>
      <c r="V70" s="386"/>
      <c r="W70" s="386"/>
      <c r="X70" s="463">
        <f t="shared" si="0"/>
        <v>0</v>
      </c>
      <c r="Y70" s="464"/>
      <c r="Z70" s="340" t="e">
        <f t="shared" si="1"/>
        <v>#DIV/0!</v>
      </c>
      <c r="AA70" s="341"/>
      <c r="AB70" s="342"/>
      <c r="AC70" s="342"/>
      <c r="AD70" s="342"/>
      <c r="AE70" s="342"/>
      <c r="AF70" s="258"/>
      <c r="AG70" s="252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342"/>
      <c r="AU70" s="344"/>
      <c r="AV70" s="342"/>
      <c r="AW70" s="252"/>
      <c r="AX70" s="346"/>
      <c r="AY70" s="252"/>
    </row>
    <row r="71" spans="1:51" ht="30" hidden="1" customHeight="1" thickBot="1">
      <c r="A71" s="382"/>
      <c r="B71" s="383"/>
      <c r="C71" s="335"/>
      <c r="D71" s="384"/>
      <c r="E71" s="384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463">
        <f t="shared" si="0"/>
        <v>0</v>
      </c>
      <c r="Y71" s="464"/>
      <c r="Z71" s="340" t="e">
        <f t="shared" si="1"/>
        <v>#DIV/0!</v>
      </c>
      <c r="AA71" s="341"/>
      <c r="AB71" s="342"/>
      <c r="AC71" s="342"/>
      <c r="AD71" s="342"/>
      <c r="AE71" s="342"/>
      <c r="AF71" s="342"/>
      <c r="AG71" s="25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3"/>
      <c r="AU71" s="344"/>
      <c r="AV71" s="342"/>
      <c r="AW71" s="252"/>
      <c r="AX71" s="346"/>
      <c r="AY71" s="252"/>
    </row>
    <row r="72" spans="1:51" ht="30" hidden="1" customHeight="1">
      <c r="A72" s="390"/>
      <c r="B72" s="383"/>
      <c r="C72" s="335"/>
      <c r="D72" s="384"/>
      <c r="E72" s="384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463">
        <f t="shared" si="0"/>
        <v>0</v>
      </c>
      <c r="Y72" s="464"/>
      <c r="Z72" s="340" t="e">
        <f t="shared" si="1"/>
        <v>#DIV/0!</v>
      </c>
      <c r="AA72" s="341"/>
      <c r="AB72" s="342"/>
      <c r="AC72" s="342"/>
      <c r="AD72" s="342"/>
      <c r="AE72" s="342"/>
      <c r="AF72" s="342"/>
      <c r="AG72" s="25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3"/>
      <c r="AU72" s="344"/>
      <c r="AV72" s="345"/>
      <c r="AW72" s="252"/>
      <c r="AX72" s="346"/>
      <c r="AY72" s="252"/>
    </row>
    <row r="73" spans="1:51" ht="30" hidden="1" customHeight="1">
      <c r="A73" s="389"/>
      <c r="B73" s="402"/>
      <c r="C73" s="335"/>
      <c r="D73" s="403"/>
      <c r="E73" s="403"/>
      <c r="F73" s="395"/>
      <c r="G73" s="388"/>
      <c r="H73" s="388"/>
      <c r="I73" s="388"/>
      <c r="J73" s="388"/>
      <c r="K73" s="388"/>
      <c r="L73" s="388"/>
      <c r="M73" s="388"/>
      <c r="N73" s="388"/>
      <c r="O73" s="395"/>
      <c r="P73" s="388"/>
      <c r="Q73" s="388"/>
      <c r="R73" s="388"/>
      <c r="S73" s="388"/>
      <c r="T73" s="388"/>
      <c r="U73" s="388"/>
      <c r="V73" s="388"/>
      <c r="W73" s="388"/>
      <c r="X73" s="463">
        <f t="shared" si="0"/>
        <v>0</v>
      </c>
      <c r="Y73" s="464"/>
      <c r="Z73" s="340" t="e">
        <f t="shared" si="1"/>
        <v>#DIV/0!</v>
      </c>
      <c r="AA73" s="396"/>
      <c r="AB73" s="258"/>
      <c r="AC73" s="258"/>
      <c r="AD73" s="258"/>
      <c r="AE73" s="258"/>
      <c r="AF73" s="258"/>
      <c r="AG73" s="252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342"/>
      <c r="AU73" s="344"/>
      <c r="AV73" s="345"/>
      <c r="AW73" s="252"/>
      <c r="AX73" s="346"/>
      <c r="AY73" s="252"/>
    </row>
    <row r="74" spans="1:51" ht="30" hidden="1" customHeight="1">
      <c r="A74" s="389"/>
      <c r="B74" s="402"/>
      <c r="C74" s="335"/>
      <c r="D74" s="403"/>
      <c r="E74" s="403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463">
        <f t="shared" si="0"/>
        <v>0</v>
      </c>
      <c r="Y74" s="464"/>
      <c r="Z74" s="340" t="e">
        <f t="shared" si="1"/>
        <v>#DIV/0!</v>
      </c>
      <c r="AA74" s="341"/>
      <c r="AB74" s="342"/>
      <c r="AC74" s="342"/>
      <c r="AD74" s="342"/>
      <c r="AE74" s="342"/>
      <c r="AF74" s="357"/>
      <c r="AG74" s="252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43"/>
      <c r="AU74" s="344"/>
      <c r="AV74" s="345"/>
      <c r="AW74" s="252"/>
      <c r="AX74" s="346"/>
      <c r="AY74" s="252"/>
    </row>
    <row r="75" spans="1:51" ht="30" hidden="1" customHeight="1">
      <c r="A75" s="382"/>
      <c r="B75" s="402"/>
      <c r="C75" s="335"/>
      <c r="D75" s="403"/>
      <c r="E75" s="403"/>
      <c r="F75" s="395"/>
      <c r="G75" s="388"/>
      <c r="H75" s="388"/>
      <c r="I75" s="388"/>
      <c r="J75" s="388"/>
      <c r="K75" s="388"/>
      <c r="L75" s="388"/>
      <c r="M75" s="388"/>
      <c r="N75" s="388"/>
      <c r="O75" s="395"/>
      <c r="P75" s="388"/>
      <c r="Q75" s="388"/>
      <c r="R75" s="388"/>
      <c r="S75" s="388"/>
      <c r="T75" s="388"/>
      <c r="U75" s="388"/>
      <c r="V75" s="388"/>
      <c r="W75" s="388"/>
      <c r="X75" s="463">
        <f t="shared" si="0"/>
        <v>0</v>
      </c>
      <c r="Y75" s="464"/>
      <c r="Z75" s="340" t="e">
        <f t="shared" si="1"/>
        <v>#DIV/0!</v>
      </c>
      <c r="AA75" s="341"/>
      <c r="AB75" s="342"/>
      <c r="AC75" s="342"/>
      <c r="AD75" s="342"/>
      <c r="AE75" s="34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342"/>
      <c r="AU75" s="391"/>
      <c r="AV75" s="342"/>
      <c r="AW75" s="252"/>
      <c r="AX75" s="346"/>
      <c r="AY75" s="252"/>
    </row>
    <row r="76" spans="1:51" ht="30" hidden="1" customHeight="1">
      <c r="A76" s="389"/>
      <c r="B76" s="402"/>
      <c r="C76" s="335"/>
      <c r="D76" s="403"/>
      <c r="E76" s="403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63">
        <f t="shared" si="0"/>
        <v>0</v>
      </c>
      <c r="Y76" s="464"/>
      <c r="Z76" s="340" t="e">
        <f t="shared" si="1"/>
        <v>#DIV/0!</v>
      </c>
      <c r="AA76" s="341"/>
      <c r="AB76" s="342"/>
      <c r="AC76" s="342"/>
      <c r="AD76" s="342"/>
      <c r="AE76" s="342"/>
      <c r="AF76" s="342"/>
      <c r="AG76" s="25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4"/>
      <c r="AV76" s="345"/>
      <c r="AW76" s="252"/>
      <c r="AX76" s="346"/>
      <c r="AY76" s="252"/>
    </row>
    <row r="77" spans="1:51" ht="30" hidden="1" customHeight="1" thickBot="1">
      <c r="A77" s="389"/>
      <c r="B77" s="383"/>
      <c r="C77" s="335"/>
      <c r="D77" s="405"/>
      <c r="E77" s="405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463">
        <f t="shared" si="0"/>
        <v>0</v>
      </c>
      <c r="Y77" s="464"/>
      <c r="Z77" s="340" t="e">
        <f t="shared" si="1"/>
        <v>#DIV/0!</v>
      </c>
      <c r="AA77" s="341"/>
      <c r="AB77" s="342"/>
      <c r="AC77" s="342"/>
      <c r="AD77" s="342"/>
      <c r="AE77" s="342"/>
      <c r="AF77" s="258"/>
      <c r="AG77" s="252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343"/>
      <c r="AU77" s="344"/>
      <c r="AV77" s="345"/>
      <c r="AW77" s="252"/>
      <c r="AX77" s="346"/>
      <c r="AY77" s="252"/>
    </row>
    <row r="78" spans="1:51" ht="30" hidden="1" customHeight="1" thickBot="1">
      <c r="A78" s="390"/>
      <c r="B78" s="383"/>
      <c r="C78" s="335"/>
      <c r="D78" s="384"/>
      <c r="E78" s="384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463">
        <f t="shared" si="0"/>
        <v>0</v>
      </c>
      <c r="Y78" s="464"/>
      <c r="Z78" s="340" t="e">
        <f t="shared" si="1"/>
        <v>#DIV/0!</v>
      </c>
      <c r="AA78" s="341"/>
      <c r="AB78" s="342"/>
      <c r="AC78" s="342"/>
      <c r="AD78" s="342"/>
      <c r="AE78" s="342"/>
      <c r="AF78" s="342"/>
      <c r="AG78" s="25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4"/>
      <c r="AV78" s="342"/>
      <c r="AW78" s="252"/>
      <c r="AX78" s="346"/>
      <c r="AY78" s="252"/>
    </row>
    <row r="79" spans="1:51" ht="30" hidden="1" customHeight="1" thickBot="1">
      <c r="A79" s="382"/>
      <c r="B79" s="386"/>
      <c r="C79" s="335"/>
      <c r="D79" s="384"/>
      <c r="E79" s="384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463">
        <f t="shared" si="0"/>
        <v>0</v>
      </c>
      <c r="Y79" s="464"/>
      <c r="Z79" s="340" t="e">
        <f t="shared" si="1"/>
        <v>#DIV/0!</v>
      </c>
      <c r="AA79" s="341"/>
      <c r="AB79" s="342"/>
      <c r="AC79" s="342"/>
      <c r="AD79" s="342"/>
      <c r="AE79" s="342"/>
      <c r="AF79" s="342"/>
      <c r="AG79" s="25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3"/>
      <c r="AU79" s="391"/>
      <c r="AV79" s="345"/>
      <c r="AW79" s="252"/>
      <c r="AX79" s="346"/>
      <c r="AY79" s="252"/>
    </row>
    <row r="80" spans="1:51" ht="30" hidden="1" customHeight="1" thickBot="1">
      <c r="A80" s="382"/>
      <c r="B80" s="386"/>
      <c r="C80" s="335"/>
      <c r="D80" s="384"/>
      <c r="E80" s="384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463">
        <f t="shared" si="0"/>
        <v>0</v>
      </c>
      <c r="Y80" s="464"/>
      <c r="Z80" s="340" t="e">
        <f t="shared" si="1"/>
        <v>#DIV/0!</v>
      </c>
      <c r="AA80" s="341"/>
      <c r="AB80" s="342"/>
      <c r="AC80" s="342"/>
      <c r="AD80" s="342"/>
      <c r="AE80" s="342"/>
      <c r="AF80" s="258"/>
      <c r="AG80" s="252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343"/>
      <c r="AU80" s="391"/>
      <c r="AV80" s="345"/>
      <c r="AW80" s="252"/>
      <c r="AX80" s="346"/>
      <c r="AY80" s="252"/>
    </row>
    <row r="81" spans="1:51" ht="30" hidden="1" customHeight="1">
      <c r="A81" s="387"/>
      <c r="B81" s="383"/>
      <c r="C81" s="335"/>
      <c r="D81" s="384"/>
      <c r="E81" s="384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463">
        <f t="shared" si="0"/>
        <v>0</v>
      </c>
      <c r="Y81" s="464"/>
      <c r="Z81" s="340" t="e">
        <f t="shared" si="1"/>
        <v>#DIV/0!</v>
      </c>
      <c r="AA81" s="341"/>
      <c r="AB81" s="342"/>
      <c r="AC81" s="342"/>
      <c r="AD81" s="342"/>
      <c r="AE81" s="342"/>
      <c r="AF81" s="342"/>
      <c r="AG81" s="252"/>
      <c r="AH81" s="394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3"/>
      <c r="AU81" s="344"/>
      <c r="AV81" s="345"/>
      <c r="AW81" s="252"/>
      <c r="AX81" s="346"/>
      <c r="AY81" s="252"/>
    </row>
    <row r="82" spans="1:51" ht="30" hidden="1" customHeight="1">
      <c r="A82" s="406"/>
      <c r="B82" s="383"/>
      <c r="C82" s="335"/>
      <c r="D82" s="384"/>
      <c r="E82" s="384"/>
      <c r="F82" s="385"/>
      <c r="G82" s="386"/>
      <c r="H82" s="386"/>
      <c r="I82" s="386"/>
      <c r="J82" s="386"/>
      <c r="K82" s="386"/>
      <c r="L82" s="386"/>
      <c r="M82" s="386"/>
      <c r="N82" s="386"/>
      <c r="O82" s="385"/>
      <c r="P82" s="386"/>
      <c r="Q82" s="386"/>
      <c r="R82" s="386"/>
      <c r="S82" s="386"/>
      <c r="T82" s="386"/>
      <c r="U82" s="386"/>
      <c r="V82" s="386"/>
      <c r="W82" s="386"/>
      <c r="X82" s="463">
        <f t="shared" si="0"/>
        <v>0</v>
      </c>
      <c r="Y82" s="464"/>
      <c r="Z82" s="340" t="e">
        <f t="shared" si="1"/>
        <v>#DIV/0!</v>
      </c>
      <c r="AA82" s="341"/>
      <c r="AB82" s="342"/>
      <c r="AC82" s="342"/>
      <c r="AD82" s="342"/>
      <c r="AE82" s="342"/>
      <c r="AF82" s="342"/>
      <c r="AG82" s="25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4"/>
      <c r="AV82" s="345"/>
      <c r="AW82" s="252"/>
      <c r="AX82" s="346"/>
      <c r="AY82" s="252"/>
    </row>
    <row r="83" spans="1:51" ht="30" customHeight="1" thickBot="1">
      <c r="A83" s="334" t="s">
        <v>206</v>
      </c>
      <c r="B83" s="335">
        <v>40</v>
      </c>
      <c r="C83" s="335"/>
      <c r="D83" s="372"/>
      <c r="E83" s="372" t="s">
        <v>176</v>
      </c>
      <c r="F83" s="373">
        <f>'[1]1ДЕНЬ '!CD87</f>
        <v>0</v>
      </c>
      <c r="G83" s="349">
        <f>'[1]2 день'!CF87</f>
        <v>20</v>
      </c>
      <c r="H83" s="349">
        <v>120</v>
      </c>
      <c r="I83" s="349">
        <f>'[1]4 день'!CF87</f>
        <v>2.4</v>
      </c>
      <c r="J83" s="349">
        <f>'[1]5 день'!CF87</f>
        <v>6.28</v>
      </c>
      <c r="K83" s="349">
        <f>'[1]6 день(суббота)'!CX87</f>
        <v>34</v>
      </c>
      <c r="L83" s="349">
        <f>'[1]7 день'!CH87</f>
        <v>0</v>
      </c>
      <c r="M83" s="349">
        <f>'[1]8 день'!CJ87</f>
        <v>10.64</v>
      </c>
      <c r="N83" s="349">
        <f>'[1]9день'!CL87</f>
        <v>72</v>
      </c>
      <c r="O83" s="373">
        <f>'[1]10день'!CH87</f>
        <v>19.2</v>
      </c>
      <c r="P83" s="349">
        <f>'[1]11день  сердце'!CF87</f>
        <v>0</v>
      </c>
      <c r="Q83" s="349">
        <f>'[1]12день(суббота) '!CF87</f>
        <v>0</v>
      </c>
      <c r="R83" s="351"/>
      <c r="S83" s="351"/>
      <c r="T83" s="351"/>
      <c r="U83" s="351"/>
      <c r="V83" s="351"/>
      <c r="W83" s="351"/>
      <c r="X83" s="463">
        <f t="shared" si="0"/>
        <v>284.52</v>
      </c>
      <c r="Y83" s="464">
        <f>X83/Y25</f>
        <v>23.709999999999997</v>
      </c>
      <c r="Z83" s="340">
        <f t="shared" si="1"/>
        <v>-40.725000000000009</v>
      </c>
      <c r="AA83" s="396"/>
      <c r="AB83" s="258"/>
      <c r="AC83" s="258"/>
      <c r="AD83" s="258"/>
      <c r="AE83" s="258"/>
      <c r="AF83" s="342"/>
      <c r="AG83" s="25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3"/>
      <c r="AU83" s="344"/>
      <c r="AV83" s="345"/>
      <c r="AW83" s="252"/>
      <c r="AX83" s="346"/>
      <c r="AY83" s="252"/>
    </row>
    <row r="84" spans="1:51" ht="30" customHeight="1" thickBot="1">
      <c r="A84" s="407" t="s">
        <v>207</v>
      </c>
      <c r="B84" s="408">
        <v>35</v>
      </c>
      <c r="C84" s="409"/>
      <c r="D84" s="410"/>
      <c r="E84" s="410" t="s">
        <v>176</v>
      </c>
      <c r="F84" s="411">
        <f>'[1]1ДЕНЬ '!CD66</f>
        <v>15</v>
      </c>
      <c r="G84" s="412">
        <v>20</v>
      </c>
      <c r="H84" s="412">
        <v>15</v>
      </c>
      <c r="I84" s="412">
        <f>'[1]4 день'!CF66</f>
        <v>18</v>
      </c>
      <c r="J84" s="412">
        <v>20</v>
      </c>
      <c r="K84" s="412">
        <f>'[1]6 день(суббота)'!CX66</f>
        <v>30</v>
      </c>
      <c r="L84" s="412">
        <v>2</v>
      </c>
      <c r="M84" s="412">
        <f>'[1]8 день'!CJ66</f>
        <v>36</v>
      </c>
      <c r="N84" s="412">
        <f>'[1]9день'!CL66</f>
        <v>30</v>
      </c>
      <c r="O84" s="411">
        <v>25</v>
      </c>
      <c r="P84" s="412">
        <f>'[1]11день  сердце'!CF66</f>
        <v>25.5</v>
      </c>
      <c r="Q84" s="412">
        <v>15</v>
      </c>
      <c r="R84" s="413"/>
      <c r="S84" s="413"/>
      <c r="T84" s="413"/>
      <c r="U84" s="413"/>
      <c r="V84" s="413"/>
      <c r="W84" s="413"/>
      <c r="X84" s="463">
        <f t="shared" si="0"/>
        <v>251.5</v>
      </c>
      <c r="Y84" s="464">
        <f>X84/Y25</f>
        <v>20.958333333333332</v>
      </c>
      <c r="Z84" s="340">
        <f t="shared" si="1"/>
        <v>-40.11904761904762</v>
      </c>
      <c r="AA84" s="396"/>
      <c r="AB84" s="357"/>
      <c r="AC84" s="357"/>
      <c r="AD84" s="357"/>
      <c r="AE84" s="357"/>
      <c r="AF84" s="342"/>
      <c r="AG84" s="252"/>
      <c r="AH84" s="342"/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252"/>
      <c r="AT84" s="343"/>
      <c r="AU84" s="344"/>
      <c r="AV84" s="345"/>
      <c r="AW84" s="252"/>
      <c r="AX84" s="346"/>
      <c r="AY84" s="252"/>
    </row>
    <row r="85" spans="1:51" ht="28.5" customHeight="1" thickBot="1">
      <c r="A85" s="414" t="s">
        <v>209</v>
      </c>
      <c r="B85" s="335">
        <v>15</v>
      </c>
      <c r="C85" s="415"/>
      <c r="D85" s="372"/>
      <c r="E85" s="372" t="s">
        <v>176</v>
      </c>
      <c r="F85" s="416"/>
      <c r="G85" s="416"/>
      <c r="H85" s="413"/>
      <c r="I85" s="416"/>
      <c r="J85" s="413"/>
      <c r="K85" s="416"/>
      <c r="L85" s="416"/>
      <c r="M85" s="413"/>
      <c r="N85" s="416"/>
      <c r="O85" s="416"/>
      <c r="P85" s="416"/>
      <c r="Q85" s="413"/>
      <c r="R85" s="416"/>
      <c r="S85" s="413"/>
      <c r="T85" s="413"/>
      <c r="U85" s="413"/>
      <c r="V85" s="416"/>
      <c r="W85" s="413"/>
      <c r="X85" s="463">
        <f t="shared" si="0"/>
        <v>0</v>
      </c>
      <c r="Y85" s="464">
        <f>X85/Y25</f>
        <v>0</v>
      </c>
      <c r="Z85" s="340">
        <f t="shared" si="1"/>
        <v>-100</v>
      </c>
      <c r="AA85" s="341"/>
      <c r="AB85" s="342"/>
      <c r="AC85" s="342"/>
      <c r="AD85" s="342"/>
      <c r="AE85" s="342"/>
      <c r="AF85" s="342"/>
      <c r="AG85" s="25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4"/>
      <c r="AV85" s="345"/>
      <c r="AW85" s="252"/>
      <c r="AX85" s="346"/>
      <c r="AY85" s="252"/>
    </row>
    <row r="86" spans="1:51" ht="30" customHeight="1" thickBot="1">
      <c r="A86" s="417" t="s">
        <v>210</v>
      </c>
      <c r="B86" s="335">
        <v>2</v>
      </c>
      <c r="C86" s="418"/>
      <c r="D86" s="372"/>
      <c r="E86" s="372" t="s">
        <v>176</v>
      </c>
      <c r="F86" s="411">
        <f>'[1]1ДЕНЬ '!CD81</f>
        <v>0</v>
      </c>
      <c r="G86" s="419">
        <v>2.4</v>
      </c>
      <c r="H86" s="412">
        <f>'[1]3 день '!CD81</f>
        <v>0</v>
      </c>
      <c r="I86" s="412">
        <f>'[1]4 день'!CF81</f>
        <v>0</v>
      </c>
      <c r="J86" s="412">
        <v>2.4</v>
      </c>
      <c r="K86" s="412">
        <v>2.4</v>
      </c>
      <c r="L86" s="412">
        <f>'[1]7 день'!CH81</f>
        <v>0</v>
      </c>
      <c r="M86" s="412">
        <v>2.4</v>
      </c>
      <c r="N86" s="412">
        <f>'[1]9день'!CL81</f>
        <v>0</v>
      </c>
      <c r="O86" s="411">
        <v>2.4</v>
      </c>
      <c r="P86" s="411">
        <f>'[1]11день  сердце'!CF81</f>
        <v>0</v>
      </c>
      <c r="Q86" s="412">
        <v>2.4</v>
      </c>
      <c r="R86" s="413"/>
      <c r="S86" s="413"/>
      <c r="T86" s="413"/>
      <c r="U86" s="413"/>
      <c r="V86" s="413"/>
      <c r="W86" s="413"/>
      <c r="X86" s="463">
        <f t="shared" si="0"/>
        <v>14.4</v>
      </c>
      <c r="Y86" s="464">
        <f>X86/Y25</f>
        <v>1.2</v>
      </c>
      <c r="Z86" s="340">
        <f t="shared" si="1"/>
        <v>-40</v>
      </c>
      <c r="AA86" s="341"/>
      <c r="AB86" s="342"/>
      <c r="AC86" s="342"/>
      <c r="AD86" s="342"/>
      <c r="AE86" s="342"/>
      <c r="AF86" s="342"/>
      <c r="AG86" s="25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4"/>
      <c r="AV86" s="345"/>
      <c r="AW86" s="252"/>
      <c r="AX86" s="346"/>
      <c r="AY86" s="252"/>
    </row>
    <row r="87" spans="1:51" ht="30" customHeight="1" thickBot="1">
      <c r="A87" s="417" t="s">
        <v>212</v>
      </c>
      <c r="B87" s="335">
        <v>1.2</v>
      </c>
      <c r="C87" s="420"/>
      <c r="D87" s="410"/>
      <c r="E87" s="410" t="s">
        <v>176</v>
      </c>
      <c r="F87" s="411">
        <f>'[1]1ДЕНЬ '!CD45</f>
        <v>0</v>
      </c>
      <c r="G87" s="412">
        <f>'[1]2 день'!CF45</f>
        <v>0</v>
      </c>
      <c r="H87" s="412">
        <v>6.7</v>
      </c>
      <c r="I87" s="412">
        <f>'[1]4 день'!CF45</f>
        <v>0</v>
      </c>
      <c r="J87" s="412">
        <f>'[1]5 день'!CF45</f>
        <v>0</v>
      </c>
      <c r="K87" s="412">
        <f>'[1]6 день(суббота)'!CX45</f>
        <v>0</v>
      </c>
      <c r="L87" s="412">
        <v>6.7</v>
      </c>
      <c r="M87" s="412">
        <f>'[1]8 день'!CJ45</f>
        <v>0</v>
      </c>
      <c r="N87" s="412">
        <f>'[1]9день'!CL45</f>
        <v>0</v>
      </c>
      <c r="O87" s="411">
        <f>'[1]10день'!CH45</f>
        <v>0</v>
      </c>
      <c r="P87" s="412">
        <v>6.7</v>
      </c>
      <c r="Q87" s="412">
        <f>'[1]12день(суббота) '!CF45</f>
        <v>0</v>
      </c>
      <c r="R87" s="413"/>
      <c r="S87" s="413"/>
      <c r="T87" s="413"/>
      <c r="U87" s="413"/>
      <c r="V87" s="413"/>
      <c r="W87" s="413"/>
      <c r="X87" s="463">
        <f t="shared" si="0"/>
        <v>20.100000000000001</v>
      </c>
      <c r="Y87" s="464">
        <f>X87/Y25</f>
        <v>1.675</v>
      </c>
      <c r="Z87" s="340">
        <f t="shared" si="1"/>
        <v>39.583333333333343</v>
      </c>
      <c r="AA87" s="396"/>
      <c r="AB87" s="357"/>
      <c r="AC87" s="252"/>
      <c r="AD87" s="252"/>
      <c r="AE87" s="252"/>
      <c r="AF87" s="342"/>
      <c r="AG87" s="25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3"/>
      <c r="AU87" s="344"/>
      <c r="AV87" s="345"/>
      <c r="AW87" s="252"/>
      <c r="AX87" s="346"/>
      <c r="AY87" s="252"/>
    </row>
    <row r="88" spans="1:51" ht="30" customHeight="1" thickBot="1">
      <c r="A88" s="421" t="s">
        <v>30</v>
      </c>
      <c r="B88" s="335">
        <v>2</v>
      </c>
      <c r="C88" s="420"/>
      <c r="D88" s="410"/>
      <c r="E88" s="410" t="s">
        <v>176</v>
      </c>
      <c r="F88" s="411">
        <v>4.8</v>
      </c>
      <c r="G88" s="422">
        <f>'[1]2 день'!CF41</f>
        <v>0</v>
      </c>
      <c r="H88" s="412">
        <f>'[1]3 день '!CD41</f>
        <v>0</v>
      </c>
      <c r="I88" s="412">
        <v>4.8</v>
      </c>
      <c r="J88" s="412">
        <f>'[1]5 день'!CF41</f>
        <v>0</v>
      </c>
      <c r="K88" s="412">
        <f>'[1]6 день(суббота)'!CX41</f>
        <v>0</v>
      </c>
      <c r="L88" s="412">
        <f>'[1]7 день'!CH41</f>
        <v>0</v>
      </c>
      <c r="M88" s="412">
        <f>'[1]8 день'!CJ41</f>
        <v>0</v>
      </c>
      <c r="N88" s="412">
        <v>4.8</v>
      </c>
      <c r="O88" s="411">
        <f>'[1]10день'!CH41</f>
        <v>0</v>
      </c>
      <c r="P88" s="422">
        <f>'[1]11день  сердце'!CF41</f>
        <v>0</v>
      </c>
      <c r="Q88" s="412">
        <f>'[1]12день(суббота) '!CF41</f>
        <v>0</v>
      </c>
      <c r="R88" s="413"/>
      <c r="S88" s="413"/>
      <c r="T88" s="413"/>
      <c r="U88" s="413"/>
      <c r="V88" s="413"/>
      <c r="W88" s="413"/>
      <c r="X88" s="463">
        <f t="shared" si="0"/>
        <v>14.399999999999999</v>
      </c>
      <c r="Y88" s="464">
        <f>X88/Y25</f>
        <v>1.2</v>
      </c>
      <c r="Z88" s="340">
        <f t="shared" si="1"/>
        <v>-40</v>
      </c>
      <c r="AA88" s="396"/>
      <c r="AB88" s="357"/>
      <c r="AC88" s="252"/>
      <c r="AD88" s="252"/>
      <c r="AE88" s="252"/>
      <c r="AF88" s="342"/>
      <c r="AG88" s="25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3"/>
      <c r="AU88" s="344"/>
      <c r="AV88" s="345"/>
      <c r="AW88" s="252"/>
      <c r="AX88" s="346"/>
      <c r="AY88" s="252"/>
    </row>
    <row r="89" spans="1:51" ht="30" customHeight="1" thickBot="1">
      <c r="A89" s="423" t="s">
        <v>214</v>
      </c>
      <c r="B89" s="335">
        <v>0.3</v>
      </c>
      <c r="C89" s="424"/>
      <c r="D89" s="410"/>
      <c r="E89" s="410" t="s">
        <v>176</v>
      </c>
      <c r="F89" s="411">
        <f>'[1]1ДЕНЬ '!CD33</f>
        <v>0</v>
      </c>
      <c r="G89" s="425">
        <f>'[1]2 день'!CF33</f>
        <v>0</v>
      </c>
      <c r="H89" s="412">
        <f>'[1]3 день '!CD33</f>
        <v>0</v>
      </c>
      <c r="I89" s="412">
        <v>2.15</v>
      </c>
      <c r="J89" s="412">
        <f>'[1]5 день'!CF33</f>
        <v>0</v>
      </c>
      <c r="K89" s="412">
        <f>'[1]6 день(суббота)'!CX33</f>
        <v>0</v>
      </c>
      <c r="L89" s="412">
        <f>'[1]7 день'!CH33</f>
        <v>0</v>
      </c>
      <c r="M89" s="412">
        <f>'[1]8 день'!CJ33</f>
        <v>0</v>
      </c>
      <c r="N89" s="412">
        <f>'[1]9день'!CL33</f>
        <v>0</v>
      </c>
      <c r="O89" s="411">
        <f>'[1]10день'!CH33</f>
        <v>0</v>
      </c>
      <c r="P89" s="425">
        <f>'[1]11день  сердце'!CF33</f>
        <v>0</v>
      </c>
      <c r="Q89" s="412">
        <f>'[1]12день(суббота) '!CF33</f>
        <v>0</v>
      </c>
      <c r="R89" s="413"/>
      <c r="S89" s="413"/>
      <c r="T89" s="413"/>
      <c r="U89" s="413"/>
      <c r="V89" s="413"/>
      <c r="W89" s="413"/>
      <c r="X89" s="463">
        <f t="shared" si="0"/>
        <v>2.15</v>
      </c>
      <c r="Y89" s="464">
        <f>X89/Y25</f>
        <v>0.17916666666666667</v>
      </c>
      <c r="Z89" s="340">
        <f t="shared" si="1"/>
        <v>-40.277777777777771</v>
      </c>
      <c r="AA89" s="393"/>
      <c r="AB89" s="258"/>
      <c r="AC89" s="258"/>
      <c r="AD89" s="258"/>
      <c r="AE89" s="258"/>
      <c r="AF89" s="342"/>
      <c r="AG89" s="25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3"/>
      <c r="AU89" s="344"/>
      <c r="AV89" s="345"/>
      <c r="AW89" s="426"/>
      <c r="AX89" s="346"/>
      <c r="AY89" s="252"/>
    </row>
    <row r="90" spans="1:51" ht="30" customHeight="1" thickBot="1">
      <c r="A90" s="423" t="s">
        <v>215</v>
      </c>
      <c r="B90" s="335">
        <v>4</v>
      </c>
      <c r="C90" s="424"/>
      <c r="D90" s="410"/>
      <c r="E90" s="410" t="s">
        <v>176</v>
      </c>
      <c r="F90" s="411">
        <f>'[1]1ДЕНЬ '!CD49</f>
        <v>0</v>
      </c>
      <c r="G90" s="427">
        <f>'[1]2 день'!CF49</f>
        <v>0</v>
      </c>
      <c r="H90" s="412">
        <f>'[1]3 день '!CD49</f>
        <v>0</v>
      </c>
      <c r="I90" s="412">
        <v>14.4</v>
      </c>
      <c r="J90" s="412">
        <f>'[1]5 день'!CF49</f>
        <v>0</v>
      </c>
      <c r="K90" s="412">
        <f>'[1]6 день(суббота)'!CX49</f>
        <v>0</v>
      </c>
      <c r="L90" s="412">
        <f>'[1]7 день'!CH49</f>
        <v>0</v>
      </c>
      <c r="M90" s="412">
        <f>'[1]8 день'!CJ49</f>
        <v>0</v>
      </c>
      <c r="N90" s="412">
        <f>'[1]9день'!CL49</f>
        <v>0</v>
      </c>
      <c r="O90" s="411">
        <f>'[1]10день'!CH49</f>
        <v>0</v>
      </c>
      <c r="P90" s="373">
        <f>'[1]11день  сердце'!CF49</f>
        <v>0</v>
      </c>
      <c r="Q90" s="412">
        <v>14.4</v>
      </c>
      <c r="R90" s="413"/>
      <c r="S90" s="413"/>
      <c r="T90" s="413"/>
      <c r="U90" s="413"/>
      <c r="V90" s="413"/>
      <c r="W90" s="413"/>
      <c r="X90" s="463">
        <f t="shared" si="0"/>
        <v>28.8</v>
      </c>
      <c r="Y90" s="464">
        <f>X90/Y25</f>
        <v>2.4</v>
      </c>
      <c r="Z90" s="340">
        <f t="shared" si="1"/>
        <v>-40</v>
      </c>
      <c r="AA90" s="393"/>
      <c r="AB90" s="258"/>
      <c r="AC90" s="258"/>
      <c r="AD90" s="258"/>
      <c r="AE90" s="258"/>
      <c r="AF90" s="342"/>
      <c r="AG90" s="25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3"/>
      <c r="AU90" s="344"/>
      <c r="AV90" s="345"/>
      <c r="AW90" s="426"/>
      <c r="AX90" s="346"/>
      <c r="AY90" s="252"/>
    </row>
    <row r="91" spans="1:51" ht="30" customHeight="1" thickBot="1">
      <c r="A91" s="423" t="s">
        <v>216</v>
      </c>
      <c r="B91" s="335">
        <v>5</v>
      </c>
      <c r="C91" s="424"/>
      <c r="D91" s="372"/>
      <c r="E91" s="410" t="s">
        <v>176</v>
      </c>
      <c r="F91" s="373">
        <v>4</v>
      </c>
      <c r="G91" s="373">
        <v>3</v>
      </c>
      <c r="H91" s="428">
        <v>4</v>
      </c>
      <c r="I91" s="349">
        <v>2</v>
      </c>
      <c r="J91" s="349">
        <v>3</v>
      </c>
      <c r="K91" s="349">
        <v>3</v>
      </c>
      <c r="L91" s="349">
        <v>3</v>
      </c>
      <c r="M91" s="349">
        <v>3</v>
      </c>
      <c r="N91" s="349">
        <v>2</v>
      </c>
      <c r="O91" s="373">
        <v>3</v>
      </c>
      <c r="P91" s="373">
        <v>3</v>
      </c>
      <c r="Q91" s="428">
        <v>3</v>
      </c>
      <c r="R91" s="351"/>
      <c r="S91" s="351"/>
      <c r="T91" s="351"/>
      <c r="U91" s="351"/>
      <c r="V91" s="351"/>
      <c r="W91" s="351"/>
      <c r="X91" s="463">
        <f t="shared" si="0"/>
        <v>36</v>
      </c>
      <c r="Y91" s="464">
        <f>X91/Y25</f>
        <v>3</v>
      </c>
      <c r="Z91" s="340">
        <f t="shared" si="1"/>
        <v>-40</v>
      </c>
      <c r="AA91" s="341"/>
      <c r="AB91" s="342"/>
      <c r="AC91" s="342"/>
      <c r="AD91" s="342"/>
      <c r="AE91" s="342"/>
      <c r="AF91" s="342"/>
      <c r="AG91" s="25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3"/>
      <c r="AU91" s="344"/>
      <c r="AV91" s="345"/>
      <c r="AW91" s="426"/>
      <c r="AX91" s="346"/>
      <c r="AY91" s="252"/>
    </row>
    <row r="92" spans="1:51" ht="30" hidden="1" customHeight="1" thickBot="1">
      <c r="A92" s="429"/>
      <c r="B92" s="430"/>
      <c r="C92" s="342"/>
      <c r="D92" s="372"/>
      <c r="E92" s="410" t="s">
        <v>176</v>
      </c>
      <c r="F92" s="373"/>
      <c r="G92" s="431"/>
      <c r="H92" s="431"/>
      <c r="I92" s="431"/>
      <c r="J92" s="431"/>
      <c r="K92" s="431"/>
      <c r="L92" s="431"/>
      <c r="M92" s="431"/>
      <c r="N92" s="349">
        <f>'[1]9день'!CL33+'[1]9день'!CL51+'[1]9день'!CL53+'[1]9день'!CL90</f>
        <v>21.4</v>
      </c>
      <c r="O92" s="373"/>
      <c r="P92" s="431"/>
      <c r="Q92" s="431"/>
      <c r="R92" s="431"/>
      <c r="S92" s="431"/>
      <c r="T92" s="431"/>
      <c r="U92" s="431"/>
      <c r="V92" s="431"/>
      <c r="W92" s="431"/>
      <c r="X92" s="463">
        <f>SUM(F92:W92)</f>
        <v>21.4</v>
      </c>
      <c r="Y92" s="465"/>
      <c r="Z92" s="340" t="e">
        <f>(Y92-B92)/B92*100</f>
        <v>#DIV/0!</v>
      </c>
      <c r="AA92" s="341"/>
      <c r="AB92" s="342"/>
      <c r="AC92" s="342"/>
      <c r="AD92" s="342"/>
      <c r="AE92" s="342"/>
      <c r="AF92" s="342"/>
      <c r="AG92" s="25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4"/>
      <c r="AV92" s="345"/>
      <c r="AW92" s="426"/>
      <c r="AX92" s="346"/>
      <c r="AY92" s="252"/>
    </row>
    <row r="93" spans="1:51" ht="30" customHeight="1" thickBot="1">
      <c r="A93" s="433" t="s">
        <v>217</v>
      </c>
      <c r="B93" s="307">
        <v>2</v>
      </c>
      <c r="C93" s="434"/>
      <c r="D93" s="372"/>
      <c r="E93" s="372" t="s">
        <v>176</v>
      </c>
      <c r="F93" s="373">
        <v>1.2</v>
      </c>
      <c r="G93" s="373">
        <v>1.2</v>
      </c>
      <c r="H93" s="373">
        <v>1.2</v>
      </c>
      <c r="I93" s="373">
        <v>1.2</v>
      </c>
      <c r="J93" s="373">
        <v>1.2</v>
      </c>
      <c r="K93" s="373">
        <v>1.2</v>
      </c>
      <c r="L93" s="373">
        <v>1.2</v>
      </c>
      <c r="M93" s="373">
        <v>1.2</v>
      </c>
      <c r="N93" s="349">
        <v>1.2</v>
      </c>
      <c r="O93" s="373">
        <v>1.2</v>
      </c>
      <c r="P93" s="373">
        <v>1.2</v>
      </c>
      <c r="Q93" s="373">
        <v>1.2</v>
      </c>
      <c r="R93" s="373"/>
      <c r="S93" s="373"/>
      <c r="T93" s="373"/>
      <c r="U93" s="373"/>
      <c r="V93" s="373"/>
      <c r="W93" s="373"/>
      <c r="X93" s="463">
        <f>SUM(F93:W93)</f>
        <v>14.399999999999997</v>
      </c>
      <c r="Y93" s="466">
        <f>X93/Y25</f>
        <v>1.1999999999999997</v>
      </c>
      <c r="Z93" s="340">
        <f>(Y93-B93)/B93*100</f>
        <v>-40.000000000000014</v>
      </c>
      <c r="AA93" s="341"/>
      <c r="AB93" s="342"/>
      <c r="AC93" s="342"/>
      <c r="AD93" s="342"/>
      <c r="AE93" s="342"/>
      <c r="AF93" s="342"/>
      <c r="AG93" s="25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91"/>
      <c r="AV93" s="342"/>
      <c r="AW93" s="426"/>
      <c r="AX93" s="346"/>
      <c r="AY93" s="252"/>
    </row>
    <row r="94" spans="1:51" ht="30" customHeight="1">
      <c r="A94" s="436"/>
      <c r="B94" s="430"/>
      <c r="C94" s="437"/>
      <c r="D94" s="437"/>
      <c r="E94" s="437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8"/>
      <c r="X94" s="439"/>
      <c r="Y94" s="432"/>
      <c r="Z94" s="440"/>
      <c r="AA94" s="341"/>
      <c r="AB94" s="342"/>
      <c r="AC94" s="342"/>
      <c r="AD94" s="342"/>
      <c r="AE94" s="342"/>
      <c r="AF94" s="342"/>
      <c r="AG94" s="252"/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4"/>
      <c r="AV94" s="342"/>
      <c r="AW94" s="426"/>
      <c r="AX94" s="346"/>
      <c r="AY94" s="252"/>
    </row>
    <row r="95" spans="1:51" ht="30" customHeight="1">
      <c r="A95" s="441"/>
      <c r="B95" s="430"/>
      <c r="C95" s="342"/>
      <c r="D95" s="342"/>
      <c r="E95" s="342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8"/>
      <c r="X95" s="439"/>
      <c r="Y95" s="432"/>
      <c r="Z95" s="440"/>
      <c r="AA95" s="341"/>
      <c r="AB95" s="342"/>
      <c r="AC95" s="342"/>
      <c r="AD95" s="342"/>
      <c r="AE95" s="342"/>
      <c r="AF95" s="342"/>
      <c r="AG95" s="252"/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2"/>
      <c r="AS95" s="342"/>
      <c r="AT95" s="342"/>
      <c r="AU95" s="344"/>
      <c r="AV95" s="342"/>
      <c r="AW95" s="426"/>
      <c r="AX95" s="346"/>
      <c r="AY95" s="252"/>
    </row>
    <row r="96" spans="1:51" ht="30" hidden="1" customHeight="1">
      <c r="A96" s="441"/>
      <c r="B96" s="342"/>
      <c r="C96" s="342"/>
      <c r="D96" s="342"/>
      <c r="E96" s="342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9"/>
      <c r="Y96" s="432"/>
      <c r="Z96" s="440"/>
      <c r="AA96" s="341"/>
      <c r="AB96" s="342"/>
      <c r="AC96" s="342"/>
      <c r="AD96" s="342"/>
      <c r="AE96" s="342"/>
      <c r="AF96" s="342"/>
      <c r="AG96" s="252"/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342"/>
      <c r="AT96" s="342"/>
      <c r="AU96" s="344"/>
      <c r="AV96" s="342"/>
      <c r="AW96" s="426"/>
      <c r="AX96" s="346"/>
      <c r="AY96" s="252"/>
    </row>
    <row r="97" spans="1:51" ht="30" hidden="1" customHeight="1" thickBot="1">
      <c r="A97" s="441"/>
      <c r="B97" s="430"/>
      <c r="C97" s="342"/>
      <c r="D97" s="342"/>
      <c r="E97" s="342"/>
      <c r="F97" s="442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9"/>
      <c r="Y97" s="432"/>
      <c r="Z97" s="440"/>
      <c r="AA97" s="396"/>
      <c r="AB97" s="258"/>
      <c r="AC97" s="258"/>
      <c r="AD97" s="258"/>
      <c r="AE97" s="258"/>
      <c r="AF97" s="342"/>
      <c r="AG97" s="252"/>
      <c r="AH97" s="342"/>
      <c r="AI97" s="342"/>
      <c r="AJ97" s="342"/>
      <c r="AK97" s="342"/>
      <c r="AL97" s="342"/>
      <c r="AM97" s="342"/>
      <c r="AN97" s="342"/>
      <c r="AO97" s="342"/>
      <c r="AP97" s="342"/>
      <c r="AQ97" s="342"/>
      <c r="AR97" s="342"/>
      <c r="AS97" s="342"/>
      <c r="AT97" s="342"/>
      <c r="AU97" s="344"/>
      <c r="AV97" s="345"/>
      <c r="AW97" s="426"/>
      <c r="AX97" s="346"/>
      <c r="AY97" s="252"/>
    </row>
    <row r="98" spans="1:51" ht="30" customHeight="1">
      <c r="A98" s="441"/>
      <c r="B98" s="430"/>
      <c r="C98" s="342"/>
      <c r="D98" s="342"/>
      <c r="E98" s="342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9"/>
      <c r="Y98" s="432"/>
      <c r="Z98" s="440"/>
      <c r="AA98" s="341"/>
      <c r="AB98" s="342"/>
      <c r="AC98" s="342"/>
      <c r="AD98" s="342"/>
      <c r="AE98" s="342"/>
      <c r="AF98" s="342"/>
      <c r="AG98" s="252"/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4"/>
      <c r="AV98" s="345"/>
      <c r="AW98" s="426"/>
      <c r="AX98" s="346"/>
      <c r="AY98" s="252"/>
    </row>
    <row r="99" spans="1:51" ht="30" customHeight="1">
      <c r="A99" s="441"/>
      <c r="B99" s="430"/>
      <c r="C99" s="342"/>
      <c r="D99" s="342"/>
      <c r="E99" s="342"/>
      <c r="F99" s="442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9"/>
      <c r="Y99" s="432"/>
      <c r="Z99" s="440"/>
      <c r="AA99" s="341"/>
      <c r="AB99" s="342"/>
      <c r="AC99" s="342"/>
      <c r="AD99" s="342"/>
      <c r="AE99" s="342"/>
      <c r="AF99" s="342"/>
      <c r="AG99" s="25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3"/>
      <c r="AU99" s="344"/>
      <c r="AV99" s="345"/>
      <c r="AW99" s="426"/>
      <c r="AX99" s="346"/>
      <c r="AY99" s="252"/>
    </row>
    <row r="100" spans="1:51" ht="30" customHeight="1">
      <c r="A100" s="443"/>
      <c r="B100" s="430"/>
      <c r="C100" s="444"/>
      <c r="D100" s="444"/>
      <c r="E100" s="444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9"/>
      <c r="Y100" s="432"/>
      <c r="Z100" s="440"/>
      <c r="AA100" s="341"/>
      <c r="AB100" s="342"/>
      <c r="AC100" s="342"/>
      <c r="AD100" s="342"/>
      <c r="AE100" s="342"/>
      <c r="AF100" s="342"/>
      <c r="AG100" s="25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3"/>
      <c r="AU100" s="344"/>
      <c r="AV100" s="345"/>
      <c r="AW100" s="426"/>
      <c r="AX100" s="346"/>
      <c r="AY100" s="252"/>
    </row>
    <row r="101" spans="1:51" ht="30" customHeight="1">
      <c r="A101" s="445"/>
      <c r="B101" s="430"/>
      <c r="C101" s="342"/>
      <c r="D101" s="342"/>
      <c r="E101" s="342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9"/>
      <c r="Y101" s="432"/>
      <c r="Z101" s="440"/>
      <c r="AA101" s="341"/>
      <c r="AB101" s="342"/>
      <c r="AC101" s="342"/>
      <c r="AD101" s="342"/>
      <c r="AE101" s="342"/>
      <c r="AF101" s="342"/>
      <c r="AG101" s="25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4"/>
      <c r="AV101" s="345"/>
      <c r="AW101" s="426"/>
      <c r="AX101" s="346"/>
      <c r="AY101" s="252"/>
    </row>
    <row r="102" spans="1:51" ht="30" customHeight="1">
      <c r="A102" s="441"/>
      <c r="B102" s="430"/>
      <c r="C102" s="342"/>
      <c r="D102" s="342"/>
      <c r="E102" s="342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9"/>
      <c r="Y102" s="432"/>
      <c r="Z102" s="440"/>
      <c r="AA102" s="341"/>
      <c r="AB102" s="342"/>
      <c r="AC102" s="342"/>
      <c r="AD102" s="342"/>
      <c r="AE102" s="342"/>
      <c r="AF102" s="342"/>
      <c r="AG102" s="25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3"/>
      <c r="AU102" s="391"/>
      <c r="AV102" s="345"/>
      <c r="AW102" s="426"/>
      <c r="AX102" s="346"/>
      <c r="AY102" s="252"/>
    </row>
    <row r="103" spans="1:51" ht="30" customHeight="1">
      <c r="A103" s="445"/>
      <c r="B103" s="430"/>
      <c r="C103" s="342"/>
      <c r="D103" s="342"/>
      <c r="E103" s="342"/>
      <c r="F103" s="431"/>
      <c r="G103" s="431"/>
      <c r="H103" s="431"/>
      <c r="I103" s="431"/>
      <c r="J103" s="431"/>
      <c r="K103" s="431"/>
      <c r="L103" s="446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9"/>
      <c r="Y103" s="432"/>
      <c r="Z103" s="440"/>
      <c r="AA103" s="341"/>
      <c r="AB103" s="342"/>
      <c r="AC103" s="342"/>
      <c r="AD103" s="342"/>
      <c r="AE103" s="342"/>
      <c r="AF103" s="342"/>
      <c r="AG103" s="25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91"/>
      <c r="AV103" s="342"/>
      <c r="AW103" s="426"/>
      <c r="AX103" s="346"/>
      <c r="AY103" s="252"/>
    </row>
    <row r="104" spans="1:51" ht="30" customHeight="1">
      <c r="A104" s="441"/>
      <c r="B104" s="430"/>
      <c r="C104" s="342"/>
      <c r="D104" s="342"/>
      <c r="E104" s="342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9"/>
      <c r="Y104" s="432"/>
      <c r="Z104" s="440"/>
      <c r="AA104" s="341"/>
      <c r="AB104" s="342"/>
      <c r="AC104" s="342"/>
      <c r="AD104" s="342"/>
      <c r="AE104" s="342"/>
      <c r="AF104" s="342"/>
      <c r="AG104" s="25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3"/>
      <c r="AU104" s="344"/>
      <c r="AV104" s="345"/>
      <c r="AW104" s="426"/>
      <c r="AX104" s="346"/>
      <c r="AY104" s="252"/>
    </row>
    <row r="105" spans="1:51" ht="30" customHeight="1">
      <c r="A105" s="447"/>
      <c r="B105" s="430"/>
      <c r="C105" s="444"/>
      <c r="D105" s="444"/>
      <c r="E105" s="444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9"/>
      <c r="Y105" s="432"/>
      <c r="Z105" s="440"/>
      <c r="AA105" s="341"/>
      <c r="AB105" s="342"/>
      <c r="AC105" s="342"/>
      <c r="AD105" s="342"/>
      <c r="AE105" s="342"/>
      <c r="AF105" s="342"/>
      <c r="AG105" s="252"/>
      <c r="AH105" s="342"/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3"/>
      <c r="AU105" s="344"/>
      <c r="AV105" s="345"/>
      <c r="AW105" s="426"/>
      <c r="AX105" s="346"/>
      <c r="AY105" s="252"/>
    </row>
    <row r="106" spans="1:51" ht="30" customHeight="1">
      <c r="A106" s="447"/>
      <c r="B106" s="430"/>
      <c r="C106" s="444"/>
      <c r="D106" s="444"/>
      <c r="E106" s="444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9"/>
      <c r="Y106" s="432"/>
      <c r="Z106" s="440"/>
      <c r="AA106" s="341"/>
      <c r="AB106" s="342"/>
      <c r="AC106" s="342"/>
      <c r="AD106" s="342"/>
      <c r="AE106" s="342"/>
      <c r="AF106" s="342"/>
      <c r="AG106" s="25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91"/>
      <c r="AV106" s="342"/>
      <c r="AW106" s="426"/>
      <c r="AX106" s="346"/>
      <c r="AY106" s="252"/>
    </row>
    <row r="107" spans="1:51" ht="30" customHeight="1">
      <c r="A107" s="352"/>
      <c r="B107" s="258"/>
      <c r="C107" s="258"/>
      <c r="D107" s="258"/>
      <c r="E107" s="258"/>
      <c r="F107" s="342"/>
      <c r="G107" s="342"/>
      <c r="H107" s="342"/>
      <c r="I107" s="342"/>
      <c r="J107" s="342"/>
      <c r="K107" s="357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448"/>
      <c r="Y107" s="449"/>
      <c r="Z107" s="440"/>
      <c r="AA107" s="352"/>
      <c r="AB107" s="342"/>
      <c r="AC107" s="342"/>
      <c r="AD107" s="342"/>
      <c r="AE107" s="342"/>
      <c r="AF107" s="342"/>
      <c r="AG107" s="25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3"/>
      <c r="AU107" s="344"/>
      <c r="AV107" s="345"/>
      <c r="AW107" s="426"/>
      <c r="AX107" s="346"/>
      <c r="AY107" s="252"/>
    </row>
    <row r="108" spans="1:51" ht="15">
      <c r="A108" s="341"/>
      <c r="B108" s="258"/>
      <c r="C108" s="258"/>
      <c r="D108" s="258"/>
      <c r="E108" s="258"/>
      <c r="F108" s="342"/>
      <c r="G108" s="342"/>
      <c r="H108" s="342"/>
      <c r="I108" s="342"/>
      <c r="J108" s="342"/>
      <c r="K108" s="357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448"/>
      <c r="Y108" s="449"/>
      <c r="Z108" s="440"/>
      <c r="AA108" s="341"/>
      <c r="AB108" s="342"/>
      <c r="AC108" s="342"/>
      <c r="AD108" s="342"/>
      <c r="AE108" s="342"/>
      <c r="AF108" s="342"/>
      <c r="AG108" s="252"/>
      <c r="AH108" s="342"/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3"/>
      <c r="AU108" s="344"/>
      <c r="AV108" s="345"/>
      <c r="AW108" s="426"/>
      <c r="AX108" s="346"/>
      <c r="AY108" s="252"/>
    </row>
    <row r="109" spans="1:51" ht="23.25">
      <c r="A109" s="561"/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450"/>
      <c r="AA109" s="341"/>
      <c r="AB109" s="342"/>
      <c r="AC109" s="342"/>
      <c r="AD109" s="342"/>
      <c r="AE109" s="342"/>
      <c r="AF109" s="342"/>
      <c r="AG109" s="25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4"/>
      <c r="AV109" s="342"/>
      <c r="AW109" s="426"/>
      <c r="AX109" s="346"/>
      <c r="AY109" s="252"/>
    </row>
    <row r="110" spans="1:51" ht="15">
      <c r="A110" s="341"/>
      <c r="B110" s="258"/>
      <c r="C110" s="258"/>
      <c r="D110" s="258"/>
      <c r="E110" s="258"/>
      <c r="F110" s="342"/>
      <c r="G110" s="342"/>
      <c r="H110" s="342"/>
      <c r="I110" s="342"/>
      <c r="J110" s="342"/>
      <c r="K110" s="25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448"/>
      <c r="Y110" s="449"/>
      <c r="Z110" s="450"/>
      <c r="AA110" s="341"/>
      <c r="AB110" s="342"/>
      <c r="AC110" s="342"/>
      <c r="AD110" s="342"/>
      <c r="AE110" s="342"/>
      <c r="AF110" s="342"/>
      <c r="AG110" s="25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91"/>
      <c r="AV110" s="342"/>
      <c r="AW110" s="426"/>
      <c r="AX110" s="346"/>
      <c r="AY110" s="252"/>
    </row>
    <row r="111" spans="1:51" ht="15">
      <c r="A111" s="341"/>
      <c r="B111" s="258"/>
      <c r="C111" s="258"/>
      <c r="D111" s="258"/>
      <c r="E111" s="258"/>
      <c r="F111" s="342"/>
      <c r="G111" s="342"/>
      <c r="H111" s="342"/>
      <c r="I111" s="342"/>
      <c r="J111" s="342"/>
      <c r="K111" s="25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448"/>
      <c r="Y111" s="449"/>
      <c r="Z111" s="440"/>
      <c r="AA111" s="341"/>
      <c r="AB111" s="342"/>
      <c r="AC111" s="342"/>
      <c r="AD111" s="342"/>
      <c r="AE111" s="342"/>
      <c r="AF111" s="342"/>
      <c r="AG111" s="252"/>
      <c r="AH111" s="342"/>
      <c r="AI111" s="342"/>
      <c r="AJ111" s="342"/>
      <c r="AK111" s="342"/>
      <c r="AL111" s="342"/>
      <c r="AM111" s="342"/>
      <c r="AN111" s="342"/>
      <c r="AO111" s="342"/>
      <c r="AP111" s="342"/>
      <c r="AQ111" s="342"/>
      <c r="AR111" s="342"/>
      <c r="AS111" s="342"/>
      <c r="AT111" s="343"/>
      <c r="AU111" s="391"/>
      <c r="AV111" s="345"/>
      <c r="AW111" s="426"/>
      <c r="AX111" s="346"/>
      <c r="AY111" s="252"/>
    </row>
    <row r="112" spans="1:51" ht="15">
      <c r="A112" s="341"/>
      <c r="B112" s="258"/>
      <c r="C112" s="258"/>
      <c r="D112" s="258"/>
      <c r="E112" s="258"/>
      <c r="F112" s="342"/>
      <c r="G112" s="342"/>
      <c r="H112" s="342"/>
      <c r="I112" s="342"/>
      <c r="J112" s="342"/>
      <c r="K112" s="25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448"/>
      <c r="Y112" s="449"/>
      <c r="Z112" s="450"/>
      <c r="AA112" s="341"/>
      <c r="AB112" s="342"/>
      <c r="AC112" s="342"/>
      <c r="AD112" s="342"/>
      <c r="AE112" s="342"/>
      <c r="AF112" s="342"/>
      <c r="AG112" s="25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91"/>
      <c r="AV112" s="342"/>
      <c r="AW112" s="426"/>
      <c r="AX112" s="346"/>
      <c r="AY112" s="252"/>
    </row>
    <row r="113" spans="1:51" ht="15">
      <c r="A113" s="341"/>
      <c r="B113" s="258"/>
      <c r="C113" s="258"/>
      <c r="D113" s="258"/>
      <c r="E113" s="258"/>
      <c r="F113" s="342"/>
      <c r="G113" s="342"/>
      <c r="H113" s="342"/>
      <c r="I113" s="342"/>
      <c r="J113" s="342"/>
      <c r="K113" s="25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448"/>
      <c r="Y113" s="344"/>
      <c r="Z113" s="440"/>
      <c r="AA113" s="341"/>
      <c r="AB113" s="342"/>
      <c r="AC113" s="342"/>
      <c r="AD113" s="342"/>
      <c r="AE113" s="342"/>
      <c r="AF113" s="342"/>
      <c r="AG113" s="252"/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3"/>
      <c r="AU113" s="344"/>
      <c r="AV113" s="345"/>
      <c r="AW113" s="426"/>
      <c r="AX113" s="346"/>
      <c r="AY113" s="252"/>
    </row>
    <row r="114" spans="1:51" ht="15">
      <c r="A114" s="341"/>
      <c r="B114" s="258"/>
      <c r="C114" s="258"/>
      <c r="D114" s="258"/>
      <c r="E114" s="258"/>
      <c r="F114" s="342"/>
      <c r="G114" s="342"/>
      <c r="H114" s="342"/>
      <c r="I114" s="342"/>
      <c r="J114" s="342"/>
      <c r="K114" s="25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448"/>
      <c r="Y114" s="344"/>
      <c r="Z114" s="440"/>
      <c r="AA114" s="341"/>
      <c r="AB114" s="342"/>
      <c r="AC114" s="342"/>
      <c r="AD114" s="342"/>
      <c r="AE114" s="342"/>
      <c r="AF114" s="342"/>
      <c r="AG114" s="25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3"/>
      <c r="AU114" s="344"/>
      <c r="AV114" s="342"/>
      <c r="AW114" s="426"/>
      <c r="AX114" s="346"/>
      <c r="AY114" s="252"/>
    </row>
    <row r="115" spans="1:51" ht="15">
      <c r="A115" s="341"/>
      <c r="B115" s="258"/>
      <c r="C115" s="258"/>
      <c r="D115" s="258"/>
      <c r="E115" s="258"/>
      <c r="F115" s="342"/>
      <c r="G115" s="451"/>
      <c r="H115" s="342"/>
      <c r="I115" s="342"/>
      <c r="J115" s="342"/>
      <c r="K115" s="25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448"/>
      <c r="Y115" s="344"/>
      <c r="Z115" s="450"/>
      <c r="AA115" s="341"/>
      <c r="AB115" s="342"/>
      <c r="AC115" s="342"/>
      <c r="AD115" s="342"/>
      <c r="AE115" s="342"/>
      <c r="AF115" s="342"/>
      <c r="AG115" s="25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4"/>
      <c r="AV115" s="342"/>
      <c r="AW115" s="426"/>
      <c r="AX115" s="346"/>
      <c r="AY115" s="252"/>
    </row>
    <row r="116" spans="1:51" ht="15">
      <c r="A116" s="452"/>
      <c r="B116" s="258"/>
      <c r="C116" s="258"/>
      <c r="D116" s="258"/>
      <c r="E116" s="258"/>
      <c r="F116" s="342"/>
      <c r="G116" s="342"/>
      <c r="H116" s="342"/>
      <c r="I116" s="342"/>
      <c r="J116" s="342"/>
      <c r="K116" s="25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450"/>
      <c r="Y116" s="344"/>
      <c r="Z116" s="453"/>
      <c r="AA116" s="452"/>
      <c r="AB116" s="342"/>
      <c r="AC116" s="342"/>
      <c r="AD116" s="342"/>
      <c r="AE116" s="342"/>
      <c r="AF116" s="342"/>
      <c r="AG116" s="252"/>
      <c r="AH116" s="342"/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98"/>
      <c r="AW116" s="426"/>
      <c r="AX116" s="346"/>
      <c r="AY116" s="252"/>
    </row>
    <row r="117" spans="1:51" ht="15">
      <c r="A117" s="341"/>
      <c r="B117" s="258"/>
      <c r="C117" s="258"/>
      <c r="D117" s="258"/>
      <c r="E117" s="258"/>
      <c r="F117" s="342"/>
      <c r="G117" s="342"/>
      <c r="H117" s="342"/>
      <c r="I117" s="342"/>
      <c r="J117" s="342"/>
      <c r="K117" s="25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450"/>
      <c r="Y117" s="454"/>
      <c r="Z117" s="450"/>
      <c r="AA117" s="341"/>
      <c r="AB117" s="342"/>
      <c r="AC117" s="342"/>
      <c r="AD117" s="342"/>
      <c r="AE117" s="342"/>
      <c r="AF117" s="342"/>
      <c r="AG117" s="25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426"/>
      <c r="AX117" s="346"/>
      <c r="AY117" s="252"/>
    </row>
    <row r="118" spans="1:51" ht="15">
      <c r="A118" s="341"/>
      <c r="B118" s="258"/>
      <c r="C118" s="258"/>
      <c r="D118" s="258"/>
      <c r="E118" s="258"/>
      <c r="F118" s="342"/>
      <c r="G118" s="342"/>
      <c r="H118" s="342"/>
      <c r="I118" s="342"/>
      <c r="J118" s="342"/>
      <c r="K118" s="25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450"/>
      <c r="Y118" s="454"/>
      <c r="Z118" s="455"/>
      <c r="AA118" s="341"/>
      <c r="AB118" s="342"/>
      <c r="AC118" s="342"/>
      <c r="AD118" s="342"/>
      <c r="AE118" s="342"/>
      <c r="AF118" s="342"/>
      <c r="AG118" s="252"/>
      <c r="AH118" s="342"/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99"/>
      <c r="AW118" s="426"/>
      <c r="AX118" s="346"/>
      <c r="AY118" s="252"/>
    </row>
    <row r="119" spans="1:51" ht="15">
      <c r="A119" s="341"/>
      <c r="B119" s="258"/>
      <c r="C119" s="258"/>
      <c r="D119" s="258"/>
      <c r="E119" s="258"/>
      <c r="F119" s="342"/>
      <c r="G119" s="342"/>
      <c r="H119" s="342"/>
      <c r="I119" s="342"/>
      <c r="J119" s="342"/>
      <c r="K119" s="25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450"/>
      <c r="Y119" s="454"/>
      <c r="Z119" s="450"/>
      <c r="AA119" s="341"/>
      <c r="AB119" s="342"/>
      <c r="AC119" s="342"/>
      <c r="AD119" s="342"/>
      <c r="AE119" s="342"/>
      <c r="AF119" s="342"/>
      <c r="AG119" s="252"/>
      <c r="AH119" s="342"/>
      <c r="AI119" s="342"/>
      <c r="AJ119" s="342"/>
      <c r="AK119" s="342"/>
      <c r="AL119" s="342"/>
      <c r="AM119" s="342"/>
      <c r="AN119" s="342"/>
      <c r="AO119" s="342"/>
      <c r="AP119" s="342"/>
      <c r="AQ119" s="342"/>
      <c r="AR119" s="342"/>
      <c r="AS119" s="342"/>
      <c r="AT119" s="342"/>
      <c r="AU119" s="342"/>
      <c r="AV119" s="342"/>
      <c r="AW119" s="426"/>
      <c r="AX119" s="346"/>
      <c r="AY119" s="252"/>
    </row>
    <row r="120" spans="1:51" ht="15">
      <c r="A120" s="341"/>
      <c r="B120" s="258"/>
      <c r="C120" s="258"/>
      <c r="D120" s="258"/>
      <c r="E120" s="258"/>
      <c r="F120" s="342"/>
      <c r="G120" s="342"/>
      <c r="H120" s="342"/>
      <c r="I120" s="342"/>
      <c r="J120" s="342"/>
      <c r="K120" s="25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450"/>
      <c r="Y120" s="454"/>
      <c r="Z120" s="450"/>
      <c r="AA120" s="341"/>
      <c r="AB120" s="342"/>
      <c r="AC120" s="342"/>
      <c r="AD120" s="342"/>
      <c r="AE120" s="342"/>
      <c r="AF120" s="342"/>
      <c r="AG120" s="25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426"/>
      <c r="AX120" s="346"/>
      <c r="AY120" s="252"/>
    </row>
    <row r="121" spans="1:51" ht="15">
      <c r="A121" s="341"/>
      <c r="B121" s="258"/>
      <c r="C121" s="258"/>
      <c r="D121" s="258"/>
      <c r="E121" s="258"/>
      <c r="F121" s="342"/>
      <c r="G121" s="342"/>
      <c r="H121" s="342"/>
      <c r="I121" s="342"/>
      <c r="J121" s="342"/>
      <c r="K121" s="25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450"/>
      <c r="Y121" s="454"/>
      <c r="Z121" s="450"/>
      <c r="AA121" s="341"/>
      <c r="AB121" s="342"/>
      <c r="AC121" s="342"/>
      <c r="AD121" s="342"/>
      <c r="AE121" s="342"/>
      <c r="AF121" s="342"/>
      <c r="AG121" s="25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426"/>
      <c r="AX121" s="346"/>
      <c r="AY121" s="252"/>
    </row>
    <row r="122" spans="1:51" ht="15">
      <c r="A122" s="456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342"/>
      <c r="AU122" s="252"/>
      <c r="AV122" s="252"/>
      <c r="AW122" s="252"/>
      <c r="AX122" s="252"/>
      <c r="AY122" s="252"/>
    </row>
    <row r="123" spans="1:51" ht="15">
      <c r="A123" s="456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342"/>
      <c r="AU123" s="252"/>
      <c r="AV123" s="252"/>
      <c r="AW123" s="252"/>
      <c r="AX123" s="252"/>
      <c r="AY123" s="252"/>
    </row>
    <row r="124" spans="1:51" ht="15">
      <c r="A124" s="456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342"/>
      <c r="AU124" s="252"/>
      <c r="AV124" s="252"/>
      <c r="AW124" s="252"/>
      <c r="AX124" s="252"/>
      <c r="AY124" s="252"/>
    </row>
    <row r="125" spans="1:51" ht="15">
      <c r="A125" s="456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342"/>
      <c r="AU125" s="252"/>
      <c r="AV125" s="252"/>
      <c r="AW125" s="252"/>
      <c r="AX125" s="252"/>
      <c r="AY125" s="252"/>
    </row>
    <row r="126" spans="1:51" ht="15">
      <c r="A126" s="456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342"/>
      <c r="AU126" s="252"/>
      <c r="AV126" s="252"/>
      <c r="AW126" s="252"/>
      <c r="AX126" s="252"/>
      <c r="AY126" s="252"/>
    </row>
    <row r="127" spans="1:51" ht="15">
      <c r="A127" s="456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342"/>
      <c r="AU127" s="252"/>
      <c r="AV127" s="252"/>
      <c r="AW127" s="252"/>
      <c r="AX127" s="252"/>
      <c r="AY127" s="252"/>
    </row>
    <row r="128" spans="1:51" ht="15">
      <c r="A128" s="456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342"/>
      <c r="AU128" s="252"/>
      <c r="AV128" s="252"/>
      <c r="AW128" s="252"/>
      <c r="AX128" s="252"/>
      <c r="AY128" s="252"/>
    </row>
    <row r="129" spans="1:50">
      <c r="A129" s="456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</row>
    <row r="130" spans="1:50">
      <c r="A130" s="456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</row>
    <row r="131" spans="1:50">
      <c r="A131" s="456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</row>
    <row r="132" spans="1:50">
      <c r="A132" s="456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</row>
    <row r="133" spans="1:50">
      <c r="A133" s="456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</row>
    <row r="134" spans="1:50">
      <c r="A134" s="456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</row>
    <row r="135" spans="1:50">
      <c r="A135" s="456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</row>
    <row r="136" spans="1:50">
      <c r="A136" s="456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</row>
    <row r="137" spans="1:50">
      <c r="A137" s="456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</row>
    <row r="138" spans="1:50">
      <c r="A138" s="456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</row>
    <row r="139" spans="1:50">
      <c r="A139" s="456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</row>
    <row r="140" spans="1:50">
      <c r="A140" s="456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</row>
    <row r="141" spans="1:50">
      <c r="A141" s="456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</row>
    <row r="142" spans="1:50">
      <c r="A142" s="456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</row>
    <row r="143" spans="1:50">
      <c r="A143" s="456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</row>
    <row r="144" spans="1:50">
      <c r="A144" s="456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</row>
    <row r="145" spans="1:50">
      <c r="A145" s="456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</row>
    <row r="146" spans="1:50">
      <c r="A146" s="456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</row>
    <row r="147" spans="1:50">
      <c r="A147" s="456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</row>
    <row r="148" spans="1:50">
      <c r="A148" s="456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</row>
    <row r="149" spans="1:50">
      <c r="A149" s="456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</row>
    <row r="150" spans="1:50">
      <c r="A150" s="456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</row>
    <row r="151" spans="1:50">
      <c r="A151" s="456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</row>
    <row r="152" spans="1:50">
      <c r="A152" s="456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</row>
    <row r="153" spans="1:50">
      <c r="A153" s="456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</row>
    <row r="154" spans="1:50">
      <c r="A154" s="456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</row>
    <row r="155" spans="1:50">
      <c r="A155" s="456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</row>
    <row r="156" spans="1:50">
      <c r="A156" s="456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</row>
    <row r="157" spans="1:50">
      <c r="A157" s="456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</row>
    <row r="158" spans="1:50">
      <c r="A158" s="456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</row>
    <row r="159" spans="1:50">
      <c r="A159" s="456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</row>
    <row r="160" spans="1:50">
      <c r="A160" s="456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</row>
    <row r="161" spans="1:50">
      <c r="A161" s="456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</row>
    <row r="162" spans="1:50">
      <c r="A162" s="456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</row>
    <row r="163" spans="1:50">
      <c r="A163" s="456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</row>
    <row r="164" spans="1:50">
      <c r="A164" s="456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</row>
    <row r="165" spans="1:50">
      <c r="A165" s="456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</row>
    <row r="166" spans="1:50">
      <c r="A166" s="456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</row>
    <row r="167" spans="1:50">
      <c r="A167" s="456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</row>
    <row r="168" spans="1:50">
      <c r="A168" s="456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</row>
    <row r="169" spans="1:50">
      <c r="A169" s="456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</row>
    <row r="170" spans="1:50">
      <c r="A170" s="456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</row>
    <row r="171" spans="1:50">
      <c r="A171" s="456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</row>
    <row r="172" spans="1:50">
      <c r="A172" s="456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</row>
    <row r="173" spans="1:50">
      <c r="A173" s="456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</row>
    <row r="174" spans="1:50">
      <c r="A174" s="456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</row>
    <row r="175" spans="1:50">
      <c r="A175" s="456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</row>
    <row r="176" spans="1:50">
      <c r="A176" s="456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</row>
    <row r="177" spans="1:50">
      <c r="A177" s="456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</row>
    <row r="178" spans="1:50">
      <c r="A178" s="456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</row>
    <row r="179" spans="1:50">
      <c r="A179" s="456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</row>
    <row r="180" spans="1:50">
      <c r="A180" s="456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</row>
    <row r="181" spans="1:50">
      <c r="A181" s="456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</row>
    <row r="182" spans="1:50">
      <c r="A182" s="456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</row>
    <row r="183" spans="1:50">
      <c r="A183" s="456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</row>
    <row r="184" spans="1:50">
      <c r="A184" s="456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</row>
    <row r="185" spans="1:50">
      <c r="A185" s="456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</row>
    <row r="186" spans="1:50">
      <c r="A186" s="456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</row>
    <row r="187" spans="1:50">
      <c r="A187" s="456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</row>
    <row r="188" spans="1:50">
      <c r="A188" s="456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</row>
    <row r="189" spans="1:50">
      <c r="A189" s="456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</row>
    <row r="190" spans="1:50">
      <c r="A190" s="456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</row>
    <row r="191" spans="1:50">
      <c r="A191" s="456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</row>
    <row r="192" spans="1:50">
      <c r="A192" s="456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</row>
    <row r="193" spans="1:50">
      <c r="A193" s="456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</row>
    <row r="194" spans="1:50">
      <c r="A194" s="456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</row>
    <row r="195" spans="1:50">
      <c r="A195" s="456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</row>
    <row r="196" spans="1:50">
      <c r="A196" s="456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</row>
    <row r="197" spans="1:50">
      <c r="A197" s="456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</row>
    <row r="198" spans="1:50">
      <c r="A198" s="456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</row>
    <row r="199" spans="1:50">
      <c r="A199" s="456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</row>
    <row r="200" spans="1:50">
      <c r="A200" s="456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</row>
    <row r="201" spans="1:50">
      <c r="A201" s="456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</row>
    <row r="202" spans="1:50">
      <c r="A202" s="456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</row>
    <row r="203" spans="1:50">
      <c r="A203" s="456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</row>
    <row r="204" spans="1:50">
      <c r="A204" s="456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</row>
    <row r="205" spans="1:50">
      <c r="A205" s="456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</row>
    <row r="206" spans="1:50">
      <c r="A206" s="456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</row>
    <row r="207" spans="1:50">
      <c r="A207" s="456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</row>
    <row r="208" spans="1:50">
      <c r="A208" s="456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  <c r="AX208" s="252"/>
    </row>
    <row r="209" spans="1:50">
      <c r="A209" s="456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</row>
    <row r="210" spans="1:50">
      <c r="A210" s="456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</row>
    <row r="211" spans="1:50">
      <c r="A211" s="456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</row>
    <row r="212" spans="1:50">
      <c r="A212" s="456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</row>
    <row r="213" spans="1:50">
      <c r="A213" s="456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</row>
    <row r="214" spans="1:50">
      <c r="A214" s="456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</row>
    <row r="215" spans="1:50">
      <c r="A215" s="456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</row>
    <row r="216" spans="1:50">
      <c r="A216" s="456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</row>
    <row r="217" spans="1:50">
      <c r="A217" s="456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</row>
    <row r="218" spans="1:50">
      <c r="A218" s="456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</row>
    <row r="219" spans="1:50">
      <c r="A219" s="456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</row>
    <row r="220" spans="1:50">
      <c r="A220" s="456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</row>
    <row r="221" spans="1:50">
      <c r="A221" s="456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</row>
    <row r="222" spans="1:50">
      <c r="A222" s="456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</row>
    <row r="223" spans="1:50">
      <c r="A223" s="456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</row>
    <row r="224" spans="1:50">
      <c r="A224" s="456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</row>
    <row r="225" spans="1:50">
      <c r="A225" s="456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</row>
    <row r="226" spans="1:50">
      <c r="A226" s="456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</row>
    <row r="227" spans="1:50">
      <c r="A227" s="456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2"/>
    </row>
    <row r="228" spans="1:50">
      <c r="A228" s="456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</row>
    <row r="229" spans="1:50">
      <c r="A229" s="456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</row>
    <row r="230" spans="1:50">
      <c r="A230" s="456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</row>
    <row r="231" spans="1:50">
      <c r="A231" s="456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</row>
    <row r="232" spans="1:50">
      <c r="A232" s="456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</row>
    <row r="233" spans="1:50">
      <c r="A233" s="456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</row>
    <row r="234" spans="1:50">
      <c r="A234" s="456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</row>
    <row r="235" spans="1:50">
      <c r="A235" s="456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</row>
    <row r="236" spans="1:50">
      <c r="A236" s="456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</row>
    <row r="237" spans="1:50">
      <c r="A237" s="456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</row>
    <row r="238" spans="1:50">
      <c r="A238" s="456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</row>
    <row r="239" spans="1:50">
      <c r="A239" s="456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</row>
    <row r="240" spans="1:50">
      <c r="A240" s="456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</row>
    <row r="241" spans="1:50">
      <c r="A241" s="456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</row>
    <row r="242" spans="1:50">
      <c r="A242" s="456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</row>
    <row r="243" spans="1:50">
      <c r="A243" s="456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</row>
    <row r="244" spans="1:50">
      <c r="A244" s="456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</row>
    <row r="245" spans="1:50">
      <c r="A245" s="456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</row>
    <row r="246" spans="1:50">
      <c r="A246" s="456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</row>
    <row r="247" spans="1:50">
      <c r="A247" s="456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  <c r="AX247" s="252"/>
    </row>
    <row r="248" spans="1:50">
      <c r="A248" s="456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  <c r="AX248" s="252"/>
    </row>
    <row r="249" spans="1:50">
      <c r="A249" s="456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  <c r="AX249" s="252"/>
    </row>
    <row r="250" spans="1:50">
      <c r="A250" s="456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  <c r="AX250" s="252"/>
    </row>
    <row r="251" spans="1:50">
      <c r="A251" s="456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  <c r="AX251" s="252"/>
    </row>
    <row r="252" spans="1:50">
      <c r="A252" s="456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  <c r="AX252" s="252"/>
    </row>
    <row r="253" spans="1:50">
      <c r="A253" s="456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  <c r="AX253" s="252"/>
    </row>
    <row r="254" spans="1:50">
      <c r="A254" s="456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2"/>
      <c r="AW254" s="252"/>
      <c r="AX254" s="252"/>
    </row>
    <row r="255" spans="1:50">
      <c r="A255" s="456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  <c r="AH255" s="252"/>
      <c r="AI255" s="252"/>
      <c r="AJ255" s="252"/>
      <c r="AK255" s="252"/>
      <c r="AL255" s="252"/>
      <c r="AM255" s="252"/>
      <c r="AN255" s="252"/>
      <c r="AO255" s="252"/>
      <c r="AP255" s="252"/>
      <c r="AQ255" s="252"/>
      <c r="AR255" s="252"/>
      <c r="AS255" s="252"/>
      <c r="AT255" s="252"/>
      <c r="AU255" s="252"/>
      <c r="AV255" s="252"/>
      <c r="AW255" s="252"/>
      <c r="AX255" s="252"/>
    </row>
    <row r="256" spans="1:50">
      <c r="A256" s="456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252"/>
      <c r="AD256" s="252"/>
      <c r="AE256" s="252"/>
      <c r="AF256" s="252"/>
      <c r="AG256" s="252"/>
      <c r="AH256" s="252"/>
      <c r="AI256" s="252"/>
      <c r="AJ256" s="252"/>
      <c r="AK256" s="252"/>
      <c r="AL256" s="252"/>
      <c r="AM256" s="252"/>
      <c r="AN256" s="252"/>
      <c r="AO256" s="252"/>
      <c r="AP256" s="252"/>
      <c r="AQ256" s="252"/>
      <c r="AR256" s="252"/>
      <c r="AS256" s="252"/>
      <c r="AT256" s="252"/>
      <c r="AU256" s="252"/>
      <c r="AV256" s="252"/>
      <c r="AW256" s="252"/>
      <c r="AX256" s="252"/>
    </row>
    <row r="257" spans="1:50">
      <c r="A257" s="456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  <c r="AH257" s="252"/>
      <c r="AI257" s="252"/>
      <c r="AJ257" s="252"/>
      <c r="AK257" s="252"/>
      <c r="AL257" s="252"/>
      <c r="AM257" s="252"/>
      <c r="AN257" s="252"/>
      <c r="AO257" s="252"/>
      <c r="AP257" s="252"/>
      <c r="AQ257" s="252"/>
      <c r="AR257" s="252"/>
      <c r="AS257" s="252"/>
      <c r="AT257" s="252"/>
      <c r="AU257" s="252"/>
      <c r="AV257" s="252"/>
      <c r="AW257" s="252"/>
      <c r="AX257" s="252"/>
    </row>
    <row r="258" spans="1:50">
      <c r="A258" s="456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52"/>
      <c r="AV258" s="252"/>
      <c r="AW258" s="252"/>
      <c r="AX258" s="252"/>
    </row>
    <row r="259" spans="1:50">
      <c r="A259" s="456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  <c r="AH259" s="252"/>
      <c r="AI259" s="252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2"/>
      <c r="AT259" s="252"/>
      <c r="AU259" s="252"/>
      <c r="AV259" s="252"/>
      <c r="AW259" s="252"/>
      <c r="AX259" s="252"/>
    </row>
    <row r="260" spans="1:50">
      <c r="A260" s="456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2"/>
      <c r="AT260" s="252"/>
      <c r="AU260" s="252"/>
      <c r="AV260" s="252"/>
      <c r="AW260" s="252"/>
      <c r="AX260" s="252"/>
    </row>
    <row r="261" spans="1:50">
      <c r="A261" s="456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</row>
    <row r="262" spans="1:50">
      <c r="A262" s="456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52"/>
      <c r="AV262" s="252"/>
      <c r="AW262" s="252"/>
      <c r="AX262" s="252"/>
    </row>
    <row r="263" spans="1:50">
      <c r="A263" s="456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2"/>
      <c r="AU263" s="252"/>
      <c r="AV263" s="252"/>
      <c r="AW263" s="252"/>
      <c r="AX263" s="252"/>
    </row>
    <row r="264" spans="1:50">
      <c r="A264" s="456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2"/>
      <c r="AU264" s="252"/>
      <c r="AV264" s="252"/>
      <c r="AW264" s="252"/>
      <c r="AX264" s="252"/>
    </row>
    <row r="265" spans="1:50">
      <c r="A265" s="456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2"/>
      <c r="AU265" s="252"/>
      <c r="AV265" s="252"/>
      <c r="AW265" s="252"/>
      <c r="AX265" s="252"/>
    </row>
    <row r="266" spans="1:50">
      <c r="A266" s="456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52"/>
      <c r="AC266" s="252"/>
      <c r="AD266" s="252"/>
      <c r="AE266" s="252"/>
      <c r="AF266" s="252"/>
      <c r="AG266" s="252"/>
      <c r="AH266" s="252"/>
      <c r="AI266" s="252"/>
      <c r="AJ266" s="252"/>
      <c r="AK266" s="252"/>
      <c r="AL266" s="252"/>
      <c r="AM266" s="252"/>
      <c r="AN266" s="252"/>
      <c r="AO266" s="252"/>
      <c r="AP266" s="252"/>
      <c r="AQ266" s="252"/>
      <c r="AR266" s="252"/>
      <c r="AS266" s="252"/>
      <c r="AT266" s="252"/>
      <c r="AU266" s="252"/>
      <c r="AV266" s="252"/>
      <c r="AW266" s="252"/>
      <c r="AX266" s="252"/>
    </row>
    <row r="267" spans="1:50">
      <c r="A267" s="456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  <c r="AK267" s="252"/>
      <c r="AL267" s="252"/>
      <c r="AM267" s="252"/>
      <c r="AN267" s="252"/>
      <c r="AO267" s="252"/>
      <c r="AP267" s="252"/>
      <c r="AQ267" s="252"/>
      <c r="AR267" s="252"/>
      <c r="AS267" s="252"/>
      <c r="AT267" s="252"/>
      <c r="AU267" s="252"/>
      <c r="AV267" s="252"/>
      <c r="AW267" s="252"/>
      <c r="AX267" s="252"/>
    </row>
    <row r="268" spans="1:50">
      <c r="A268" s="456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  <c r="AI268" s="252"/>
      <c r="AJ268" s="252"/>
      <c r="AK268" s="252"/>
      <c r="AL268" s="252"/>
      <c r="AM268" s="252"/>
      <c r="AN268" s="252"/>
      <c r="AO268" s="252"/>
      <c r="AP268" s="252"/>
      <c r="AQ268" s="252"/>
      <c r="AR268" s="252"/>
      <c r="AS268" s="252"/>
      <c r="AT268" s="252"/>
      <c r="AU268" s="252"/>
      <c r="AV268" s="252"/>
      <c r="AW268" s="252"/>
      <c r="AX268" s="252"/>
    </row>
    <row r="269" spans="1:50">
      <c r="A269" s="456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2"/>
      <c r="AU269" s="252"/>
      <c r="AV269" s="252"/>
      <c r="AW269" s="252"/>
      <c r="AX269" s="252"/>
    </row>
    <row r="270" spans="1:50">
      <c r="A270" s="456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  <c r="AH270" s="252"/>
      <c r="AI270" s="252"/>
      <c r="AJ270" s="252"/>
      <c r="AK270" s="252"/>
      <c r="AL270" s="252"/>
      <c r="AM270" s="252"/>
      <c r="AN270" s="252"/>
      <c r="AO270" s="252"/>
      <c r="AP270" s="252"/>
      <c r="AQ270" s="252"/>
      <c r="AR270" s="252"/>
      <c r="AS270" s="252"/>
      <c r="AT270" s="252"/>
      <c r="AU270" s="252"/>
      <c r="AV270" s="252"/>
      <c r="AW270" s="252"/>
      <c r="AX270" s="252"/>
    </row>
    <row r="271" spans="1:50">
      <c r="A271" s="456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  <c r="AH271" s="252"/>
      <c r="AI271" s="252"/>
      <c r="AJ271" s="252"/>
      <c r="AK271" s="252"/>
      <c r="AL271" s="252"/>
      <c r="AM271" s="252"/>
      <c r="AN271" s="252"/>
      <c r="AO271" s="252"/>
      <c r="AP271" s="252"/>
      <c r="AQ271" s="252"/>
      <c r="AR271" s="252"/>
      <c r="AS271" s="252"/>
      <c r="AT271" s="252"/>
      <c r="AU271" s="252"/>
      <c r="AV271" s="252"/>
      <c r="AW271" s="252"/>
      <c r="AX271" s="252"/>
    </row>
    <row r="272" spans="1:50">
      <c r="A272" s="456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  <c r="AI272" s="252"/>
      <c r="AJ272" s="252"/>
      <c r="AK272" s="252"/>
      <c r="AL272" s="252"/>
      <c r="AM272" s="252"/>
      <c r="AN272" s="252"/>
      <c r="AO272" s="252"/>
      <c r="AP272" s="252"/>
      <c r="AQ272" s="252"/>
      <c r="AR272" s="252"/>
      <c r="AS272" s="252"/>
      <c r="AT272" s="252"/>
      <c r="AU272" s="252"/>
      <c r="AV272" s="252"/>
      <c r="AW272" s="252"/>
      <c r="AX272" s="252"/>
    </row>
    <row r="273" spans="1:50">
      <c r="A273" s="456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2"/>
      <c r="AT273" s="252"/>
      <c r="AU273" s="252"/>
      <c r="AV273" s="252"/>
      <c r="AW273" s="252"/>
      <c r="AX273" s="252"/>
    </row>
    <row r="274" spans="1:50">
      <c r="A274" s="456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2"/>
      <c r="AU274" s="252"/>
      <c r="AV274" s="252"/>
      <c r="AW274" s="252"/>
      <c r="AX274" s="252"/>
    </row>
    <row r="275" spans="1:50">
      <c r="A275" s="456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252"/>
      <c r="AJ275" s="252"/>
      <c r="AK275" s="252"/>
      <c r="AL275" s="252"/>
      <c r="AM275" s="252"/>
      <c r="AN275" s="252"/>
      <c r="AO275" s="252"/>
      <c r="AP275" s="252"/>
      <c r="AQ275" s="252"/>
      <c r="AR275" s="252"/>
      <c r="AS275" s="252"/>
      <c r="AT275" s="252"/>
      <c r="AU275" s="252"/>
      <c r="AV275" s="252"/>
      <c r="AW275" s="252"/>
      <c r="AX275" s="252"/>
    </row>
    <row r="276" spans="1:50">
      <c r="A276" s="456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252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2"/>
      <c r="AT276" s="252"/>
      <c r="AU276" s="252"/>
      <c r="AV276" s="252"/>
      <c r="AW276" s="252"/>
      <c r="AX276" s="252"/>
    </row>
    <row r="277" spans="1:50">
      <c r="A277" s="456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  <c r="AH277" s="252"/>
      <c r="AI277" s="252"/>
      <c r="AJ277" s="252"/>
      <c r="AK277" s="252"/>
      <c r="AL277" s="252"/>
      <c r="AM277" s="252"/>
      <c r="AN277" s="252"/>
      <c r="AO277" s="252"/>
      <c r="AP277" s="252"/>
      <c r="AQ277" s="252"/>
      <c r="AR277" s="252"/>
      <c r="AS277" s="252"/>
      <c r="AT277" s="252"/>
      <c r="AU277" s="252"/>
      <c r="AV277" s="252"/>
      <c r="AW277" s="252"/>
      <c r="AX277" s="252"/>
    </row>
    <row r="278" spans="1:50">
      <c r="A278" s="456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252"/>
      <c r="AJ278" s="252"/>
      <c r="AK278" s="252"/>
      <c r="AL278" s="252"/>
      <c r="AM278" s="252"/>
      <c r="AN278" s="252"/>
      <c r="AO278" s="252"/>
      <c r="AP278" s="252"/>
      <c r="AQ278" s="252"/>
      <c r="AR278" s="252"/>
      <c r="AS278" s="252"/>
      <c r="AT278" s="252"/>
      <c r="AU278" s="252"/>
      <c r="AV278" s="252"/>
      <c r="AW278" s="252"/>
      <c r="AX278" s="252"/>
    </row>
    <row r="279" spans="1:50">
      <c r="A279" s="456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2"/>
      <c r="AU279" s="252"/>
      <c r="AV279" s="252"/>
      <c r="AW279" s="252"/>
      <c r="AX279" s="252"/>
    </row>
    <row r="280" spans="1:50">
      <c r="A280" s="456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  <c r="AH280" s="252"/>
      <c r="AI280" s="252"/>
      <c r="AJ280" s="252"/>
      <c r="AK280" s="252"/>
      <c r="AL280" s="252"/>
      <c r="AM280" s="252"/>
      <c r="AN280" s="252"/>
      <c r="AO280" s="252"/>
      <c r="AP280" s="252"/>
      <c r="AQ280" s="252"/>
      <c r="AR280" s="252"/>
      <c r="AS280" s="252"/>
      <c r="AT280" s="252"/>
      <c r="AU280" s="252"/>
      <c r="AV280" s="252"/>
      <c r="AW280" s="252"/>
      <c r="AX280" s="252"/>
    </row>
    <row r="281" spans="1:50">
      <c r="A281" s="456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  <c r="AH281" s="252"/>
      <c r="AI281" s="252"/>
      <c r="AJ281" s="252"/>
      <c r="AK281" s="252"/>
      <c r="AL281" s="252"/>
      <c r="AM281" s="252"/>
      <c r="AN281" s="252"/>
      <c r="AO281" s="252"/>
      <c r="AP281" s="252"/>
      <c r="AQ281" s="252"/>
      <c r="AR281" s="252"/>
      <c r="AS281" s="252"/>
      <c r="AT281" s="252"/>
      <c r="AU281" s="252"/>
      <c r="AV281" s="252"/>
      <c r="AW281" s="252"/>
      <c r="AX281" s="252"/>
    </row>
    <row r="282" spans="1:50">
      <c r="A282" s="456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  <c r="AH282" s="252"/>
      <c r="AI282" s="252"/>
      <c r="AJ282" s="252"/>
      <c r="AK282" s="252"/>
      <c r="AL282" s="252"/>
      <c r="AM282" s="252"/>
      <c r="AN282" s="252"/>
      <c r="AO282" s="252"/>
      <c r="AP282" s="252"/>
      <c r="AQ282" s="252"/>
      <c r="AR282" s="252"/>
      <c r="AS282" s="252"/>
      <c r="AT282" s="252"/>
      <c r="AU282" s="252"/>
      <c r="AV282" s="252"/>
      <c r="AW282" s="252"/>
      <c r="AX282" s="252"/>
    </row>
    <row r="283" spans="1:50">
      <c r="A283" s="456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L283" s="252"/>
      <c r="AM283" s="252"/>
      <c r="AN283" s="252"/>
      <c r="AO283" s="252"/>
      <c r="AP283" s="252"/>
      <c r="AQ283" s="252"/>
      <c r="AR283" s="252"/>
      <c r="AS283" s="252"/>
      <c r="AT283" s="252"/>
      <c r="AU283" s="252"/>
      <c r="AV283" s="252"/>
      <c r="AW283" s="252"/>
      <c r="AX283" s="252"/>
    </row>
    <row r="284" spans="1:50">
      <c r="A284" s="456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L284" s="252"/>
      <c r="AM284" s="252"/>
      <c r="AN284" s="252"/>
      <c r="AO284" s="252"/>
      <c r="AP284" s="252"/>
      <c r="AQ284" s="252"/>
      <c r="AR284" s="252"/>
      <c r="AS284" s="252"/>
      <c r="AT284" s="252"/>
      <c r="AU284" s="252"/>
      <c r="AV284" s="252"/>
      <c r="AW284" s="252"/>
      <c r="AX284" s="252"/>
    </row>
    <row r="285" spans="1:50">
      <c r="A285" s="456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  <c r="AH285" s="252"/>
      <c r="AI285" s="252"/>
      <c r="AJ285" s="252"/>
      <c r="AK285" s="252"/>
      <c r="AL285" s="252"/>
      <c r="AM285" s="252"/>
      <c r="AN285" s="252"/>
      <c r="AO285" s="252"/>
      <c r="AP285" s="252"/>
      <c r="AQ285" s="252"/>
      <c r="AR285" s="252"/>
      <c r="AS285" s="252"/>
      <c r="AT285" s="252"/>
      <c r="AU285" s="252"/>
      <c r="AV285" s="252"/>
      <c r="AW285" s="252"/>
      <c r="AX285" s="252"/>
    </row>
    <row r="286" spans="1:50">
      <c r="A286" s="456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  <c r="AK286" s="252"/>
      <c r="AL286" s="252"/>
      <c r="AM286" s="252"/>
      <c r="AN286" s="252"/>
      <c r="AO286" s="252"/>
      <c r="AP286" s="252"/>
      <c r="AQ286" s="252"/>
      <c r="AR286" s="252"/>
      <c r="AS286" s="252"/>
      <c r="AT286" s="252"/>
      <c r="AU286" s="252"/>
      <c r="AV286" s="252"/>
      <c r="AW286" s="252"/>
      <c r="AX286" s="252"/>
    </row>
    <row r="287" spans="1:50">
      <c r="A287" s="456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  <c r="AK287" s="252"/>
      <c r="AL287" s="252"/>
      <c r="AM287" s="252"/>
      <c r="AN287" s="252"/>
      <c r="AO287" s="252"/>
      <c r="AP287" s="252"/>
      <c r="AQ287" s="252"/>
      <c r="AR287" s="252"/>
      <c r="AS287" s="252"/>
      <c r="AT287" s="252"/>
      <c r="AU287" s="252"/>
      <c r="AV287" s="252"/>
      <c r="AW287" s="252"/>
      <c r="AX287" s="252"/>
    </row>
    <row r="288" spans="1:50">
      <c r="A288" s="456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  <c r="AH288" s="252"/>
      <c r="AI288" s="252"/>
      <c r="AJ288" s="252"/>
      <c r="AK288" s="252"/>
      <c r="AL288" s="252"/>
      <c r="AM288" s="252"/>
      <c r="AN288" s="252"/>
      <c r="AO288" s="252"/>
      <c r="AP288" s="252"/>
      <c r="AQ288" s="252"/>
      <c r="AR288" s="252"/>
      <c r="AS288" s="252"/>
      <c r="AT288" s="252"/>
      <c r="AU288" s="252"/>
      <c r="AV288" s="252"/>
      <c r="AW288" s="252"/>
      <c r="AX288" s="252"/>
    </row>
    <row r="289" spans="1:50">
      <c r="A289" s="456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  <c r="AH289" s="252"/>
      <c r="AI289" s="252"/>
      <c r="AJ289" s="252"/>
      <c r="AK289" s="252"/>
      <c r="AL289" s="252"/>
      <c r="AM289" s="252"/>
      <c r="AN289" s="252"/>
      <c r="AO289" s="252"/>
      <c r="AP289" s="252"/>
      <c r="AQ289" s="252"/>
      <c r="AR289" s="252"/>
      <c r="AS289" s="252"/>
      <c r="AT289" s="252"/>
      <c r="AU289" s="252"/>
      <c r="AV289" s="252"/>
      <c r="AW289" s="252"/>
      <c r="AX289" s="252"/>
    </row>
    <row r="290" spans="1:50">
      <c r="A290" s="456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2"/>
      <c r="AT290" s="252"/>
      <c r="AU290" s="252"/>
      <c r="AV290" s="252"/>
      <c r="AW290" s="252"/>
      <c r="AX290" s="252"/>
    </row>
    <row r="291" spans="1:50">
      <c r="A291" s="456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  <c r="AI291" s="252"/>
      <c r="AJ291" s="252"/>
      <c r="AK291" s="252"/>
      <c r="AL291" s="252"/>
      <c r="AM291" s="252"/>
      <c r="AN291" s="252"/>
      <c r="AO291" s="252"/>
      <c r="AP291" s="252"/>
      <c r="AQ291" s="252"/>
      <c r="AR291" s="252"/>
      <c r="AS291" s="252"/>
      <c r="AT291" s="252"/>
      <c r="AU291" s="252"/>
      <c r="AV291" s="252"/>
      <c r="AW291" s="252"/>
      <c r="AX291" s="252"/>
    </row>
    <row r="292" spans="1:50">
      <c r="A292" s="456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  <c r="AH292" s="252"/>
      <c r="AI292" s="252"/>
      <c r="AJ292" s="252"/>
      <c r="AK292" s="252"/>
      <c r="AL292" s="252"/>
      <c r="AM292" s="252"/>
      <c r="AN292" s="252"/>
      <c r="AO292" s="252"/>
      <c r="AP292" s="252"/>
      <c r="AQ292" s="252"/>
      <c r="AR292" s="252"/>
      <c r="AS292" s="252"/>
      <c r="AT292" s="252"/>
      <c r="AU292" s="252"/>
      <c r="AV292" s="252"/>
      <c r="AW292" s="252"/>
      <c r="AX292" s="252"/>
    </row>
    <row r="293" spans="1:50">
      <c r="A293" s="456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  <c r="AH293" s="252"/>
      <c r="AI293" s="252"/>
      <c r="AJ293" s="252"/>
      <c r="AK293" s="252"/>
      <c r="AL293" s="252"/>
      <c r="AM293" s="252"/>
      <c r="AN293" s="252"/>
      <c r="AO293" s="252"/>
      <c r="AP293" s="252"/>
      <c r="AQ293" s="252"/>
      <c r="AR293" s="252"/>
      <c r="AS293" s="252"/>
      <c r="AT293" s="252"/>
      <c r="AU293" s="252"/>
      <c r="AV293" s="252"/>
      <c r="AW293" s="252"/>
      <c r="AX293" s="252"/>
    </row>
    <row r="294" spans="1:50">
      <c r="A294" s="456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  <c r="AH294" s="252"/>
      <c r="AI294" s="252"/>
      <c r="AJ294" s="252"/>
      <c r="AK294" s="252"/>
      <c r="AL294" s="252"/>
      <c r="AM294" s="252"/>
      <c r="AN294" s="252"/>
      <c r="AO294" s="252"/>
      <c r="AP294" s="252"/>
      <c r="AQ294" s="252"/>
      <c r="AR294" s="252"/>
      <c r="AS294" s="252"/>
      <c r="AT294" s="252"/>
      <c r="AU294" s="252"/>
      <c r="AV294" s="252"/>
      <c r="AW294" s="252"/>
      <c r="AX294" s="252"/>
    </row>
    <row r="295" spans="1:50">
      <c r="A295" s="456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52"/>
      <c r="AC295" s="252"/>
      <c r="AD295" s="252"/>
      <c r="AE295" s="252"/>
      <c r="AF295" s="252"/>
      <c r="AG295" s="252"/>
      <c r="AH295" s="252"/>
      <c r="AI295" s="252"/>
      <c r="AJ295" s="252"/>
      <c r="AK295" s="252"/>
      <c r="AL295" s="252"/>
      <c r="AM295" s="252"/>
      <c r="AN295" s="252"/>
      <c r="AO295" s="252"/>
      <c r="AP295" s="252"/>
      <c r="AQ295" s="252"/>
      <c r="AR295" s="252"/>
      <c r="AS295" s="252"/>
      <c r="AT295" s="252"/>
      <c r="AU295" s="252"/>
      <c r="AV295" s="252"/>
      <c r="AW295" s="252"/>
      <c r="AX295" s="252"/>
    </row>
    <row r="296" spans="1:50">
      <c r="A296" s="456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52"/>
      <c r="AC296" s="252"/>
      <c r="AD296" s="252"/>
      <c r="AE296" s="252"/>
      <c r="AF296" s="252"/>
      <c r="AG296" s="252"/>
      <c r="AH296" s="252"/>
      <c r="AI296" s="252"/>
      <c r="AJ296" s="252"/>
      <c r="AK296" s="252"/>
      <c r="AL296" s="252"/>
      <c r="AM296" s="252"/>
      <c r="AN296" s="252"/>
      <c r="AO296" s="252"/>
      <c r="AP296" s="252"/>
      <c r="AQ296" s="252"/>
      <c r="AR296" s="252"/>
      <c r="AS296" s="252"/>
      <c r="AT296" s="252"/>
      <c r="AU296" s="252"/>
      <c r="AV296" s="252"/>
      <c r="AW296" s="252"/>
      <c r="AX296" s="252"/>
    </row>
    <row r="297" spans="1:50">
      <c r="A297" s="456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252"/>
      <c r="AD297" s="252"/>
      <c r="AE297" s="252"/>
      <c r="AF297" s="252"/>
      <c r="AG297" s="252"/>
      <c r="AH297" s="252"/>
      <c r="AI297" s="252"/>
      <c r="AJ297" s="252"/>
      <c r="AK297" s="252"/>
      <c r="AL297" s="252"/>
      <c r="AM297" s="252"/>
      <c r="AN297" s="252"/>
      <c r="AO297" s="252"/>
      <c r="AP297" s="252"/>
      <c r="AQ297" s="252"/>
      <c r="AR297" s="252"/>
      <c r="AS297" s="252"/>
      <c r="AT297" s="252"/>
      <c r="AU297" s="252"/>
      <c r="AV297" s="252"/>
      <c r="AW297" s="252"/>
      <c r="AX297" s="252"/>
    </row>
    <row r="298" spans="1:50">
      <c r="A298" s="456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52"/>
      <c r="AC298" s="252"/>
      <c r="AD298" s="252"/>
      <c r="AE298" s="252"/>
      <c r="AF298" s="252"/>
      <c r="AG298" s="252"/>
      <c r="AH298" s="252"/>
      <c r="AI298" s="252"/>
      <c r="AJ298" s="252"/>
      <c r="AK298" s="252"/>
      <c r="AL298" s="252"/>
      <c r="AM298" s="252"/>
      <c r="AN298" s="252"/>
      <c r="AO298" s="252"/>
      <c r="AP298" s="252"/>
      <c r="AQ298" s="252"/>
      <c r="AR298" s="252"/>
      <c r="AS298" s="252"/>
      <c r="AT298" s="252"/>
      <c r="AU298" s="252"/>
      <c r="AV298" s="252"/>
      <c r="AW298" s="252"/>
      <c r="AX298" s="252"/>
    </row>
    <row r="299" spans="1:50">
      <c r="A299" s="456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  <c r="AH299" s="252"/>
      <c r="AI299" s="252"/>
      <c r="AJ299" s="252"/>
      <c r="AK299" s="252"/>
      <c r="AL299" s="252"/>
      <c r="AM299" s="252"/>
      <c r="AN299" s="252"/>
      <c r="AO299" s="252"/>
      <c r="AP299" s="252"/>
      <c r="AQ299" s="252"/>
      <c r="AR299" s="252"/>
      <c r="AS299" s="252"/>
      <c r="AT299" s="252"/>
      <c r="AU299" s="252"/>
      <c r="AV299" s="252"/>
      <c r="AW299" s="252"/>
      <c r="AX299" s="252"/>
    </row>
    <row r="300" spans="1:50">
      <c r="A300" s="456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252"/>
      <c r="AI300" s="252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2"/>
      <c r="AT300" s="252"/>
      <c r="AU300" s="252"/>
      <c r="AV300" s="252"/>
      <c r="AW300" s="252"/>
      <c r="AX300" s="252"/>
    </row>
    <row r="301" spans="1:50">
      <c r="A301" s="456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2"/>
      <c r="AT301" s="252"/>
      <c r="AU301" s="252"/>
      <c r="AV301" s="252"/>
      <c r="AW301" s="252"/>
      <c r="AX301" s="252"/>
    </row>
    <row r="302" spans="1:50">
      <c r="A302" s="456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</row>
    <row r="303" spans="1:50">
      <c r="A303" s="456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  <c r="AH303" s="252"/>
      <c r="AI303" s="252"/>
      <c r="AJ303" s="252"/>
      <c r="AK303" s="252"/>
      <c r="AL303" s="252"/>
      <c r="AM303" s="252"/>
      <c r="AN303" s="252"/>
      <c r="AO303" s="252"/>
      <c r="AP303" s="252"/>
      <c r="AQ303" s="252"/>
      <c r="AR303" s="252"/>
      <c r="AS303" s="252"/>
      <c r="AT303" s="252"/>
      <c r="AU303" s="252"/>
      <c r="AV303" s="252"/>
      <c r="AW303" s="252"/>
      <c r="AX303" s="252"/>
    </row>
    <row r="304" spans="1:50">
      <c r="A304" s="456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  <c r="AH304" s="252"/>
      <c r="AI304" s="252"/>
      <c r="AJ304" s="252"/>
      <c r="AK304" s="252"/>
      <c r="AL304" s="252"/>
      <c r="AM304" s="252"/>
      <c r="AN304" s="252"/>
      <c r="AO304" s="252"/>
      <c r="AP304" s="252"/>
      <c r="AQ304" s="252"/>
      <c r="AR304" s="252"/>
      <c r="AS304" s="252"/>
      <c r="AT304" s="252"/>
      <c r="AU304" s="252"/>
      <c r="AV304" s="252"/>
      <c r="AW304" s="252"/>
      <c r="AX304" s="252"/>
    </row>
    <row r="305" spans="1:50">
      <c r="A305" s="456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F305" s="252"/>
      <c r="AG305" s="252"/>
      <c r="AH305" s="252"/>
      <c r="AI305" s="252"/>
      <c r="AJ305" s="252"/>
      <c r="AK305" s="252"/>
      <c r="AL305" s="252"/>
      <c r="AM305" s="252"/>
      <c r="AN305" s="252"/>
      <c r="AO305" s="252"/>
      <c r="AP305" s="252"/>
      <c r="AQ305" s="252"/>
      <c r="AR305" s="252"/>
      <c r="AS305" s="252"/>
      <c r="AT305" s="252"/>
      <c r="AU305" s="252"/>
      <c r="AV305" s="252"/>
      <c r="AW305" s="252"/>
      <c r="AX305" s="252"/>
    </row>
    <row r="306" spans="1:50">
      <c r="A306" s="456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52"/>
      <c r="AC306" s="252"/>
      <c r="AD306" s="252"/>
      <c r="AE306" s="252"/>
      <c r="AF306" s="252"/>
      <c r="AG306" s="252"/>
      <c r="AH306" s="252"/>
      <c r="AI306" s="252"/>
      <c r="AJ306" s="252"/>
      <c r="AK306" s="252"/>
      <c r="AL306" s="252"/>
      <c r="AM306" s="252"/>
      <c r="AN306" s="252"/>
      <c r="AO306" s="252"/>
      <c r="AP306" s="252"/>
      <c r="AQ306" s="252"/>
      <c r="AR306" s="252"/>
      <c r="AS306" s="252"/>
      <c r="AT306" s="252"/>
      <c r="AU306" s="252"/>
      <c r="AV306" s="252"/>
      <c r="AW306" s="252"/>
      <c r="AX306" s="252"/>
    </row>
    <row r="307" spans="1:50">
      <c r="A307" s="456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52"/>
      <c r="AC307" s="252"/>
      <c r="AD307" s="252"/>
      <c r="AE307" s="252"/>
      <c r="AF307" s="252"/>
      <c r="AG307" s="252"/>
      <c r="AH307" s="252"/>
      <c r="AI307" s="252"/>
      <c r="AJ307" s="252"/>
      <c r="AK307" s="252"/>
      <c r="AL307" s="252"/>
      <c r="AM307" s="252"/>
      <c r="AN307" s="252"/>
      <c r="AO307" s="252"/>
      <c r="AP307" s="252"/>
      <c r="AQ307" s="252"/>
      <c r="AR307" s="252"/>
      <c r="AS307" s="252"/>
      <c r="AT307" s="252"/>
      <c r="AU307" s="252"/>
      <c r="AV307" s="252"/>
      <c r="AW307" s="252"/>
      <c r="AX307" s="252"/>
    </row>
    <row r="308" spans="1:50">
      <c r="A308" s="456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  <c r="AH308" s="252"/>
      <c r="AI308" s="252"/>
      <c r="AJ308" s="252"/>
      <c r="AK308" s="252"/>
      <c r="AL308" s="252"/>
      <c r="AM308" s="252"/>
      <c r="AN308" s="252"/>
      <c r="AO308" s="252"/>
      <c r="AP308" s="252"/>
      <c r="AQ308" s="252"/>
      <c r="AR308" s="252"/>
      <c r="AS308" s="252"/>
      <c r="AT308" s="252"/>
      <c r="AU308" s="252"/>
      <c r="AV308" s="252"/>
      <c r="AW308" s="252"/>
      <c r="AX308" s="252"/>
    </row>
    <row r="309" spans="1:50">
      <c r="A309" s="456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  <c r="AH309" s="252"/>
      <c r="AI309" s="252"/>
      <c r="AJ309" s="252"/>
      <c r="AK309" s="252"/>
      <c r="AL309" s="252"/>
      <c r="AM309" s="252"/>
      <c r="AN309" s="252"/>
      <c r="AO309" s="252"/>
      <c r="AP309" s="252"/>
      <c r="AQ309" s="252"/>
      <c r="AR309" s="252"/>
      <c r="AS309" s="252"/>
      <c r="AT309" s="252"/>
      <c r="AU309" s="252"/>
      <c r="AV309" s="252"/>
      <c r="AW309" s="252"/>
      <c r="AX309" s="252"/>
    </row>
    <row r="310" spans="1:50">
      <c r="A310" s="456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  <c r="AH310" s="252"/>
      <c r="AI310" s="252"/>
      <c r="AJ310" s="252"/>
      <c r="AK310" s="252"/>
      <c r="AL310" s="252"/>
      <c r="AM310" s="252"/>
      <c r="AN310" s="252"/>
      <c r="AO310" s="252"/>
      <c r="AP310" s="252"/>
      <c r="AQ310" s="252"/>
      <c r="AR310" s="252"/>
      <c r="AS310" s="252"/>
      <c r="AT310" s="252"/>
      <c r="AU310" s="252"/>
      <c r="AV310" s="252"/>
      <c r="AW310" s="252"/>
      <c r="AX310" s="252"/>
    </row>
    <row r="311" spans="1:50">
      <c r="A311" s="456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52"/>
      <c r="AC311" s="252"/>
      <c r="AD311" s="252"/>
      <c r="AE311" s="252"/>
      <c r="AF311" s="252"/>
      <c r="AG311" s="252"/>
      <c r="AH311" s="252"/>
      <c r="AI311" s="252"/>
      <c r="AJ311" s="252"/>
      <c r="AK311" s="252"/>
      <c r="AL311" s="252"/>
      <c r="AM311" s="252"/>
      <c r="AN311" s="252"/>
      <c r="AO311" s="252"/>
      <c r="AP311" s="252"/>
      <c r="AQ311" s="252"/>
      <c r="AR311" s="252"/>
      <c r="AS311" s="252"/>
      <c r="AT311" s="252"/>
      <c r="AU311" s="252"/>
      <c r="AV311" s="252"/>
      <c r="AW311" s="252"/>
      <c r="AX311" s="252"/>
    </row>
    <row r="312" spans="1:50">
      <c r="A312" s="456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  <c r="AH312" s="252"/>
      <c r="AI312" s="252"/>
      <c r="AJ312" s="252"/>
      <c r="AK312" s="252"/>
      <c r="AL312" s="252"/>
      <c r="AM312" s="252"/>
      <c r="AN312" s="252"/>
      <c r="AO312" s="252"/>
      <c r="AP312" s="252"/>
      <c r="AQ312" s="252"/>
      <c r="AR312" s="252"/>
      <c r="AS312" s="252"/>
      <c r="AT312" s="252"/>
      <c r="AU312" s="252"/>
      <c r="AV312" s="252"/>
      <c r="AW312" s="252"/>
      <c r="AX312" s="252"/>
    </row>
    <row r="313" spans="1:50">
      <c r="A313" s="456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52"/>
      <c r="AC313" s="252"/>
      <c r="AD313" s="252"/>
      <c r="AE313" s="252"/>
      <c r="AF313" s="252"/>
      <c r="AG313" s="252"/>
      <c r="AH313" s="252"/>
      <c r="AI313" s="252"/>
      <c r="AJ313" s="252"/>
      <c r="AK313" s="252"/>
      <c r="AL313" s="252"/>
      <c r="AM313" s="252"/>
      <c r="AN313" s="252"/>
      <c r="AO313" s="252"/>
      <c r="AP313" s="252"/>
      <c r="AQ313" s="252"/>
      <c r="AR313" s="252"/>
      <c r="AS313" s="252"/>
      <c r="AT313" s="252"/>
      <c r="AU313" s="252"/>
      <c r="AV313" s="252"/>
      <c r="AW313" s="252"/>
      <c r="AX313" s="252"/>
    </row>
    <row r="314" spans="1:50">
      <c r="A314" s="456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  <c r="AK314" s="252"/>
      <c r="AL314" s="252"/>
      <c r="AM314" s="252"/>
      <c r="AN314" s="252"/>
      <c r="AO314" s="252"/>
      <c r="AP314" s="252"/>
      <c r="AQ314" s="252"/>
      <c r="AR314" s="252"/>
      <c r="AS314" s="252"/>
      <c r="AT314" s="252"/>
      <c r="AU314" s="252"/>
      <c r="AV314" s="252"/>
      <c r="AW314" s="252"/>
      <c r="AX314" s="252"/>
    </row>
    <row r="315" spans="1:50">
      <c r="A315" s="456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52"/>
      <c r="AN315" s="252"/>
      <c r="AO315" s="252"/>
      <c r="AP315" s="252"/>
      <c r="AQ315" s="252"/>
      <c r="AR315" s="252"/>
      <c r="AS315" s="252"/>
      <c r="AT315" s="252"/>
      <c r="AU315" s="252"/>
      <c r="AV315" s="252"/>
      <c r="AW315" s="252"/>
      <c r="AX315" s="252"/>
    </row>
    <row r="316" spans="1:50">
      <c r="A316" s="456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2"/>
      <c r="AN316" s="252"/>
      <c r="AO316" s="252"/>
      <c r="AP316" s="252"/>
      <c r="AQ316" s="252"/>
      <c r="AR316" s="252"/>
      <c r="AS316" s="252"/>
      <c r="AT316" s="252"/>
      <c r="AU316" s="252"/>
      <c r="AV316" s="252"/>
      <c r="AW316" s="252"/>
      <c r="AX316" s="252"/>
    </row>
    <row r="317" spans="1:50">
      <c r="A317" s="456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  <c r="AK317" s="252"/>
      <c r="AL317" s="252"/>
      <c r="AM317" s="252"/>
      <c r="AN317" s="252"/>
      <c r="AO317" s="252"/>
      <c r="AP317" s="252"/>
      <c r="AQ317" s="252"/>
      <c r="AR317" s="252"/>
      <c r="AS317" s="252"/>
      <c r="AT317" s="252"/>
      <c r="AU317" s="252"/>
      <c r="AV317" s="252"/>
      <c r="AW317" s="252"/>
      <c r="AX317" s="252"/>
    </row>
    <row r="318" spans="1:50">
      <c r="A318" s="456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  <c r="AK318" s="252"/>
      <c r="AL318" s="252"/>
      <c r="AM318" s="252"/>
      <c r="AN318" s="252"/>
      <c r="AO318" s="252"/>
      <c r="AP318" s="252"/>
      <c r="AQ318" s="252"/>
      <c r="AR318" s="252"/>
      <c r="AS318" s="252"/>
      <c r="AT318" s="252"/>
      <c r="AU318" s="252"/>
      <c r="AV318" s="252"/>
      <c r="AW318" s="252"/>
      <c r="AX318" s="252"/>
    </row>
    <row r="319" spans="1:50">
      <c r="A319" s="456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52"/>
      <c r="AV319" s="252"/>
      <c r="AW319" s="252"/>
      <c r="AX319" s="252"/>
    </row>
    <row r="320" spans="1:50">
      <c r="A320" s="456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  <c r="AK320" s="252"/>
      <c r="AL320" s="252"/>
      <c r="AM320" s="252"/>
      <c r="AN320" s="252"/>
      <c r="AO320" s="252"/>
      <c r="AP320" s="252"/>
      <c r="AQ320" s="252"/>
      <c r="AR320" s="252"/>
      <c r="AS320" s="252"/>
      <c r="AT320" s="252"/>
      <c r="AU320" s="252"/>
      <c r="AV320" s="252"/>
      <c r="AW320" s="252"/>
      <c r="AX320" s="252"/>
    </row>
    <row r="321" spans="1:50">
      <c r="A321" s="456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52"/>
      <c r="AV321" s="252"/>
      <c r="AW321" s="252"/>
      <c r="AX321" s="252"/>
    </row>
    <row r="322" spans="1:50">
      <c r="A322" s="456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  <c r="AK322" s="252"/>
      <c r="AL322" s="252"/>
      <c r="AM322" s="252"/>
      <c r="AN322" s="252"/>
      <c r="AO322" s="252"/>
      <c r="AP322" s="252"/>
      <c r="AQ322" s="252"/>
      <c r="AR322" s="252"/>
      <c r="AS322" s="252"/>
      <c r="AT322" s="252"/>
      <c r="AU322" s="252"/>
      <c r="AV322" s="252"/>
      <c r="AW322" s="252"/>
      <c r="AX322" s="252"/>
    </row>
    <row r="323" spans="1:50">
      <c r="A323" s="456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L323" s="252"/>
      <c r="AM323" s="252"/>
      <c r="AN323" s="252"/>
      <c r="AO323" s="252"/>
      <c r="AP323" s="252"/>
      <c r="AQ323" s="252"/>
      <c r="AR323" s="252"/>
      <c r="AS323" s="252"/>
      <c r="AT323" s="252"/>
      <c r="AU323" s="252"/>
      <c r="AV323" s="252"/>
      <c r="AW323" s="252"/>
      <c r="AX323" s="252"/>
    </row>
    <row r="324" spans="1:50">
      <c r="A324" s="456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L324" s="252"/>
      <c r="AM324" s="252"/>
      <c r="AN324" s="252"/>
      <c r="AO324" s="252"/>
      <c r="AP324" s="252"/>
      <c r="AQ324" s="252"/>
      <c r="AR324" s="252"/>
      <c r="AS324" s="252"/>
      <c r="AT324" s="252"/>
      <c r="AU324" s="252"/>
      <c r="AV324" s="252"/>
      <c r="AW324" s="252"/>
      <c r="AX324" s="252"/>
    </row>
    <row r="325" spans="1:50">
      <c r="A325" s="456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  <c r="AK325" s="252"/>
      <c r="AL325" s="252"/>
      <c r="AM325" s="252"/>
      <c r="AN325" s="252"/>
      <c r="AO325" s="252"/>
      <c r="AP325" s="252"/>
      <c r="AQ325" s="252"/>
      <c r="AR325" s="252"/>
      <c r="AS325" s="252"/>
      <c r="AT325" s="252"/>
      <c r="AU325" s="252"/>
      <c r="AV325" s="252"/>
      <c r="AW325" s="252"/>
      <c r="AX325" s="252"/>
    </row>
    <row r="326" spans="1:50">
      <c r="A326" s="456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</row>
    <row r="327" spans="1:50">
      <c r="A327" s="456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52"/>
      <c r="AV327" s="252"/>
      <c r="AW327" s="252"/>
      <c r="AX327" s="252"/>
    </row>
    <row r="328" spans="1:50">
      <c r="A328" s="456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52"/>
      <c r="AV328" s="252"/>
      <c r="AW328" s="252"/>
      <c r="AX328" s="252"/>
    </row>
    <row r="329" spans="1:50">
      <c r="A329" s="456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52"/>
      <c r="AV329" s="252"/>
      <c r="AW329" s="252"/>
      <c r="AX329" s="252"/>
    </row>
    <row r="330" spans="1:50">
      <c r="A330" s="456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</row>
    <row r="331" spans="1:50">
      <c r="A331" s="456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</row>
    <row r="332" spans="1:50">
      <c r="A332" s="456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</row>
    <row r="333" spans="1:50">
      <c r="A333" s="456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52"/>
      <c r="AV333" s="252"/>
      <c r="AW333" s="252"/>
      <c r="AX333" s="252"/>
    </row>
    <row r="334" spans="1:50">
      <c r="A334" s="456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52"/>
      <c r="AV334" s="252"/>
      <c r="AW334" s="252"/>
      <c r="AX334" s="252"/>
    </row>
    <row r="335" spans="1:50">
      <c r="A335" s="456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</row>
    <row r="336" spans="1:50">
      <c r="A336" s="456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</row>
    <row r="337" spans="1:50">
      <c r="A337" s="456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52"/>
      <c r="AV337" s="252"/>
      <c r="AW337" s="252"/>
      <c r="AX337" s="252"/>
    </row>
    <row r="338" spans="1:50">
      <c r="A338" s="456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</row>
    <row r="339" spans="1:50">
      <c r="A339" s="456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52"/>
      <c r="AV339" s="252"/>
      <c r="AW339" s="252"/>
      <c r="AX339" s="252"/>
    </row>
    <row r="340" spans="1:50">
      <c r="A340" s="456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52"/>
      <c r="AV340" s="252"/>
      <c r="AW340" s="252"/>
      <c r="AX340" s="252"/>
    </row>
    <row r="341" spans="1:50">
      <c r="A341" s="456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52"/>
      <c r="AV341" s="252"/>
      <c r="AW341" s="252"/>
      <c r="AX341" s="252"/>
    </row>
    <row r="342" spans="1:50">
      <c r="A342" s="456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52"/>
      <c r="AV342" s="252"/>
      <c r="AW342" s="252"/>
      <c r="AX342" s="252"/>
    </row>
    <row r="343" spans="1:50">
      <c r="A343" s="456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52"/>
      <c r="AV343" s="252"/>
      <c r="AW343" s="252"/>
      <c r="AX343" s="252"/>
    </row>
    <row r="344" spans="1:50">
      <c r="A344" s="456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52"/>
      <c r="AV344" s="252"/>
      <c r="AW344" s="252"/>
      <c r="AX344" s="252"/>
    </row>
    <row r="345" spans="1:50">
      <c r="A345" s="456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52"/>
      <c r="AV345" s="252"/>
      <c r="AW345" s="252"/>
      <c r="AX345" s="252"/>
    </row>
    <row r="346" spans="1:50">
      <c r="A346" s="456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52"/>
      <c r="AV346" s="252"/>
      <c r="AW346" s="252"/>
      <c r="AX346" s="252"/>
    </row>
    <row r="347" spans="1:50">
      <c r="A347" s="456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2"/>
    </row>
    <row r="348" spans="1:50">
      <c r="A348" s="456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2"/>
    </row>
    <row r="349" spans="1:50">
      <c r="A349" s="456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52"/>
      <c r="AV349" s="252"/>
      <c r="AW349" s="252"/>
      <c r="AX349" s="252"/>
    </row>
    <row r="350" spans="1:50">
      <c r="A350" s="456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52"/>
      <c r="AV350" s="252"/>
      <c r="AW350" s="252"/>
      <c r="AX350" s="252"/>
    </row>
    <row r="351" spans="1:50">
      <c r="A351" s="456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52"/>
      <c r="AV351" s="252"/>
      <c r="AW351" s="252"/>
      <c r="AX351" s="252"/>
    </row>
    <row r="352" spans="1:50">
      <c r="A352" s="456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52"/>
      <c r="AV352" s="252"/>
      <c r="AW352" s="252"/>
      <c r="AX352" s="252"/>
    </row>
    <row r="353" spans="1:50">
      <c r="A353" s="456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52"/>
      <c r="AV353" s="252"/>
      <c r="AW353" s="252"/>
      <c r="AX353" s="252"/>
    </row>
    <row r="354" spans="1:50">
      <c r="A354" s="456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52"/>
      <c r="AV354" s="252"/>
      <c r="AW354" s="252"/>
      <c r="AX354" s="252"/>
    </row>
    <row r="355" spans="1:50">
      <c r="A355" s="456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52"/>
      <c r="AV355" s="252"/>
      <c r="AW355" s="252"/>
      <c r="AX355" s="252"/>
    </row>
    <row r="356" spans="1:50">
      <c r="A356" s="456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52"/>
      <c r="AV356" s="252"/>
      <c r="AW356" s="252"/>
      <c r="AX356" s="252"/>
    </row>
    <row r="357" spans="1:50">
      <c r="A357" s="456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52"/>
      <c r="AV357" s="252"/>
      <c r="AW357" s="252"/>
      <c r="AX357" s="252"/>
    </row>
    <row r="358" spans="1:50">
      <c r="A358" s="456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52"/>
      <c r="AV358" s="252"/>
      <c r="AW358" s="252"/>
      <c r="AX358" s="252"/>
    </row>
    <row r="359" spans="1:50">
      <c r="A359" s="456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52"/>
      <c r="AV359" s="252"/>
      <c r="AW359" s="252"/>
      <c r="AX359" s="252"/>
    </row>
    <row r="360" spans="1:50">
      <c r="A360" s="456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52"/>
      <c r="AV360" s="252"/>
      <c r="AW360" s="252"/>
      <c r="AX360" s="252"/>
    </row>
    <row r="361" spans="1:50">
      <c r="A361" s="456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52"/>
      <c r="AV361" s="252"/>
      <c r="AW361" s="252"/>
      <c r="AX361" s="252"/>
    </row>
    <row r="362" spans="1:50">
      <c r="A362" s="456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  <c r="AX362" s="252"/>
    </row>
    <row r="363" spans="1:50">
      <c r="A363" s="456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  <c r="AX363" s="252"/>
    </row>
    <row r="364" spans="1:50">
      <c r="A364" s="456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  <c r="AX364" s="252"/>
    </row>
    <row r="365" spans="1:50">
      <c r="A365" s="456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  <c r="AX365" s="252"/>
    </row>
    <row r="366" spans="1:50">
      <c r="A366" s="456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  <c r="AX366" s="252"/>
    </row>
    <row r="367" spans="1:50">
      <c r="A367" s="456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  <c r="AX367" s="252"/>
    </row>
    <row r="368" spans="1:50">
      <c r="A368" s="456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</row>
    <row r="369" spans="1:50">
      <c r="A369" s="456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2"/>
      <c r="AN369" s="252"/>
      <c r="AO369" s="252"/>
      <c r="AP369" s="252"/>
      <c r="AQ369" s="252"/>
      <c r="AR369" s="252"/>
      <c r="AS369" s="252"/>
      <c r="AT369" s="252"/>
      <c r="AU369" s="252"/>
      <c r="AV369" s="252"/>
      <c r="AW369" s="252"/>
      <c r="AX369" s="252"/>
    </row>
    <row r="370" spans="1:50">
      <c r="A370" s="456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  <c r="AK370" s="252"/>
      <c r="AL370" s="252"/>
      <c r="AM370" s="252"/>
      <c r="AN370" s="252"/>
      <c r="AO370" s="252"/>
      <c r="AP370" s="252"/>
      <c r="AQ370" s="252"/>
      <c r="AR370" s="252"/>
      <c r="AS370" s="252"/>
      <c r="AT370" s="252"/>
      <c r="AU370" s="252"/>
      <c r="AV370" s="252"/>
      <c r="AW370" s="252"/>
      <c r="AX370" s="252"/>
    </row>
    <row r="371" spans="1:50">
      <c r="A371" s="456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  <c r="AK371" s="252"/>
      <c r="AL371" s="252"/>
      <c r="AM371" s="252"/>
      <c r="AN371" s="252"/>
      <c r="AO371" s="252"/>
      <c r="AP371" s="252"/>
      <c r="AQ371" s="252"/>
      <c r="AR371" s="252"/>
      <c r="AS371" s="252"/>
      <c r="AT371" s="252"/>
      <c r="AU371" s="252"/>
      <c r="AV371" s="252"/>
      <c r="AW371" s="252"/>
      <c r="AX371" s="252"/>
    </row>
    <row r="372" spans="1:50">
      <c r="A372" s="456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2"/>
      <c r="AN372" s="252"/>
      <c r="AO372" s="252"/>
      <c r="AP372" s="252"/>
      <c r="AQ372" s="252"/>
      <c r="AR372" s="252"/>
      <c r="AS372" s="252"/>
      <c r="AT372" s="252"/>
      <c r="AU372" s="252"/>
      <c r="AV372" s="252"/>
      <c r="AW372" s="252"/>
      <c r="AX372" s="252"/>
    </row>
    <row r="373" spans="1:50">
      <c r="A373" s="456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2"/>
      <c r="AN373" s="252"/>
      <c r="AO373" s="252"/>
      <c r="AP373" s="252"/>
      <c r="AQ373" s="252"/>
      <c r="AR373" s="252"/>
      <c r="AS373" s="252"/>
      <c r="AT373" s="252"/>
      <c r="AU373" s="252"/>
      <c r="AV373" s="252"/>
      <c r="AW373" s="252"/>
      <c r="AX373" s="252"/>
    </row>
    <row r="374" spans="1:50">
      <c r="A374" s="456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2"/>
      <c r="AN374" s="252"/>
      <c r="AO374" s="252"/>
      <c r="AP374" s="252"/>
      <c r="AQ374" s="252"/>
      <c r="AR374" s="252"/>
      <c r="AS374" s="252"/>
      <c r="AT374" s="252"/>
      <c r="AU374" s="252"/>
      <c r="AV374" s="252"/>
      <c r="AW374" s="252"/>
      <c r="AX374" s="252"/>
    </row>
    <row r="375" spans="1:50">
      <c r="A375" s="456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  <c r="AK375" s="252"/>
      <c r="AL375" s="252"/>
      <c r="AM375" s="252"/>
      <c r="AN375" s="252"/>
      <c r="AO375" s="252"/>
      <c r="AP375" s="252"/>
      <c r="AQ375" s="252"/>
      <c r="AR375" s="252"/>
      <c r="AS375" s="252"/>
      <c r="AT375" s="252"/>
      <c r="AU375" s="252"/>
      <c r="AV375" s="252"/>
      <c r="AW375" s="252"/>
      <c r="AX375" s="252"/>
    </row>
    <row r="376" spans="1:50">
      <c r="A376" s="456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  <c r="AK376" s="252"/>
      <c r="AL376" s="252"/>
      <c r="AM376" s="252"/>
      <c r="AN376" s="252"/>
      <c r="AO376" s="252"/>
      <c r="AP376" s="252"/>
      <c r="AQ376" s="252"/>
      <c r="AR376" s="252"/>
      <c r="AS376" s="252"/>
      <c r="AT376" s="252"/>
      <c r="AU376" s="252"/>
      <c r="AV376" s="252"/>
      <c r="AW376" s="252"/>
      <c r="AX376" s="252"/>
    </row>
    <row r="377" spans="1:50">
      <c r="A377" s="456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  <c r="AK377" s="252"/>
      <c r="AL377" s="252"/>
      <c r="AM377" s="252"/>
      <c r="AN377" s="252"/>
      <c r="AO377" s="252"/>
      <c r="AP377" s="252"/>
      <c r="AQ377" s="252"/>
      <c r="AR377" s="252"/>
      <c r="AS377" s="252"/>
      <c r="AT377" s="252"/>
      <c r="AU377" s="252"/>
      <c r="AV377" s="252"/>
      <c r="AW377" s="252"/>
      <c r="AX377" s="252"/>
    </row>
    <row r="378" spans="1:50">
      <c r="A378" s="456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  <c r="AK378" s="252"/>
      <c r="AL378" s="252"/>
      <c r="AM378" s="252"/>
      <c r="AN378" s="252"/>
      <c r="AO378" s="252"/>
      <c r="AP378" s="252"/>
      <c r="AQ378" s="252"/>
      <c r="AR378" s="252"/>
      <c r="AS378" s="252"/>
      <c r="AT378" s="252"/>
      <c r="AU378" s="252"/>
      <c r="AV378" s="252"/>
      <c r="AW378" s="252"/>
      <c r="AX378" s="252"/>
    </row>
    <row r="379" spans="1:50">
      <c r="A379" s="456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  <c r="AH379" s="252"/>
      <c r="AI379" s="252"/>
      <c r="AJ379" s="252"/>
      <c r="AK379" s="252"/>
      <c r="AL379" s="252"/>
      <c r="AM379" s="252"/>
      <c r="AN379" s="252"/>
      <c r="AO379" s="252"/>
      <c r="AP379" s="252"/>
      <c r="AQ379" s="252"/>
      <c r="AR379" s="252"/>
      <c r="AS379" s="252"/>
      <c r="AT379" s="252"/>
      <c r="AU379" s="252"/>
      <c r="AV379" s="252"/>
      <c r="AW379" s="252"/>
      <c r="AX379" s="252"/>
    </row>
    <row r="380" spans="1:50">
      <c r="A380" s="456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  <c r="AH380" s="252"/>
      <c r="AI380" s="252"/>
      <c r="AJ380" s="252"/>
      <c r="AK380" s="252"/>
      <c r="AL380" s="252"/>
      <c r="AM380" s="252"/>
      <c r="AN380" s="252"/>
      <c r="AO380" s="252"/>
      <c r="AP380" s="252"/>
      <c r="AQ380" s="252"/>
      <c r="AR380" s="252"/>
      <c r="AS380" s="252"/>
      <c r="AT380" s="252"/>
      <c r="AU380" s="252"/>
      <c r="AV380" s="252"/>
      <c r="AW380" s="252"/>
      <c r="AX380" s="252"/>
    </row>
    <row r="381" spans="1:50">
      <c r="A381" s="456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  <c r="AH381" s="252"/>
      <c r="AI381" s="252"/>
      <c r="AJ381" s="252"/>
      <c r="AK381" s="252"/>
      <c r="AL381" s="252"/>
      <c r="AM381" s="252"/>
      <c r="AN381" s="252"/>
      <c r="AO381" s="252"/>
      <c r="AP381" s="252"/>
      <c r="AQ381" s="252"/>
      <c r="AR381" s="252"/>
      <c r="AS381" s="252"/>
      <c r="AT381" s="252"/>
      <c r="AU381" s="252"/>
      <c r="AV381" s="252"/>
      <c r="AW381" s="252"/>
      <c r="AX381" s="252"/>
    </row>
    <row r="382" spans="1:50">
      <c r="A382" s="456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2"/>
      <c r="AM382" s="252"/>
      <c r="AN382" s="252"/>
      <c r="AO382" s="252"/>
      <c r="AP382" s="252"/>
      <c r="AQ382" s="252"/>
      <c r="AR382" s="252"/>
      <c r="AS382" s="252"/>
      <c r="AT382" s="252"/>
      <c r="AU382" s="252"/>
      <c r="AV382" s="252"/>
      <c r="AW382" s="252"/>
      <c r="AX382" s="252"/>
    </row>
    <row r="383" spans="1:50">
      <c r="A383" s="456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2"/>
      <c r="AN383" s="252"/>
      <c r="AO383" s="252"/>
      <c r="AP383" s="252"/>
      <c r="AQ383" s="252"/>
      <c r="AR383" s="252"/>
      <c r="AS383" s="252"/>
      <c r="AT383" s="252"/>
      <c r="AU383" s="252"/>
      <c r="AV383" s="252"/>
      <c r="AW383" s="252"/>
      <c r="AX383" s="252"/>
    </row>
    <row r="384" spans="1:50">
      <c r="A384" s="456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52"/>
      <c r="AS384" s="252"/>
      <c r="AT384" s="252"/>
      <c r="AU384" s="252"/>
      <c r="AV384" s="252"/>
      <c r="AW384" s="252"/>
      <c r="AX384" s="252"/>
    </row>
    <row r="385" spans="1:50">
      <c r="A385" s="456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  <c r="AK385" s="252"/>
      <c r="AL385" s="252"/>
      <c r="AM385" s="252"/>
      <c r="AN385" s="252"/>
      <c r="AO385" s="252"/>
      <c r="AP385" s="252"/>
      <c r="AQ385" s="252"/>
      <c r="AR385" s="252"/>
      <c r="AS385" s="252"/>
      <c r="AT385" s="252"/>
      <c r="AU385" s="252"/>
      <c r="AV385" s="252"/>
      <c r="AW385" s="252"/>
      <c r="AX385" s="252"/>
    </row>
    <row r="386" spans="1:50">
      <c r="A386" s="456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2"/>
      <c r="AN386" s="252"/>
      <c r="AO386" s="252"/>
      <c r="AP386" s="252"/>
      <c r="AQ386" s="252"/>
      <c r="AR386" s="252"/>
      <c r="AS386" s="252"/>
      <c r="AT386" s="252"/>
      <c r="AU386" s="252"/>
      <c r="AV386" s="252"/>
      <c r="AW386" s="252"/>
      <c r="AX386" s="252"/>
    </row>
    <row r="387" spans="1:50">
      <c r="A387" s="456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2"/>
      <c r="AN387" s="252"/>
      <c r="AO387" s="252"/>
      <c r="AP387" s="252"/>
      <c r="AQ387" s="252"/>
      <c r="AR387" s="252"/>
      <c r="AS387" s="252"/>
      <c r="AT387" s="252"/>
      <c r="AU387" s="252"/>
      <c r="AV387" s="252"/>
      <c r="AW387" s="252"/>
      <c r="AX387" s="252"/>
    </row>
    <row r="388" spans="1:50">
      <c r="A388" s="456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2"/>
      <c r="AN388" s="252"/>
      <c r="AO388" s="252"/>
      <c r="AP388" s="252"/>
      <c r="AQ388" s="252"/>
      <c r="AR388" s="252"/>
      <c r="AS388" s="252"/>
      <c r="AT388" s="252"/>
      <c r="AU388" s="252"/>
      <c r="AV388" s="252"/>
      <c r="AW388" s="252"/>
      <c r="AX388" s="252"/>
    </row>
    <row r="389" spans="1:50">
      <c r="A389" s="456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2"/>
      <c r="AN389" s="252"/>
      <c r="AO389" s="252"/>
      <c r="AP389" s="252"/>
      <c r="AQ389" s="252"/>
      <c r="AR389" s="252"/>
      <c r="AS389" s="252"/>
      <c r="AT389" s="252"/>
      <c r="AU389" s="252"/>
      <c r="AV389" s="252"/>
      <c r="AW389" s="252"/>
      <c r="AX389" s="252"/>
    </row>
    <row r="390" spans="1:50">
      <c r="A390" s="456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52"/>
      <c r="AV390" s="252"/>
      <c r="AW390" s="252"/>
      <c r="AX390" s="252"/>
    </row>
    <row r="391" spans="1:50">
      <c r="A391" s="456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2"/>
      <c r="AN391" s="252"/>
      <c r="AO391" s="252"/>
      <c r="AP391" s="252"/>
      <c r="AQ391" s="252"/>
      <c r="AR391" s="252"/>
      <c r="AS391" s="252"/>
      <c r="AT391" s="252"/>
      <c r="AU391" s="252"/>
      <c r="AV391" s="252"/>
      <c r="AW391" s="252"/>
      <c r="AX391" s="252"/>
    </row>
    <row r="392" spans="1:50">
      <c r="A392" s="456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2"/>
      <c r="AN392" s="252"/>
      <c r="AO392" s="252"/>
      <c r="AP392" s="252"/>
      <c r="AQ392" s="252"/>
      <c r="AR392" s="252"/>
      <c r="AS392" s="252"/>
      <c r="AT392" s="252"/>
      <c r="AU392" s="252"/>
      <c r="AV392" s="252"/>
      <c r="AW392" s="252"/>
      <c r="AX392" s="252"/>
    </row>
    <row r="393" spans="1:50">
      <c r="A393" s="456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2"/>
      <c r="AN393" s="252"/>
      <c r="AO393" s="252"/>
      <c r="AP393" s="252"/>
      <c r="AQ393" s="252"/>
      <c r="AR393" s="252"/>
      <c r="AS393" s="252"/>
      <c r="AT393" s="252"/>
      <c r="AU393" s="252"/>
      <c r="AV393" s="252"/>
      <c r="AW393" s="252"/>
      <c r="AX393" s="252"/>
    </row>
    <row r="394" spans="1:50">
      <c r="A394" s="456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52"/>
      <c r="AV394" s="252"/>
      <c r="AW394" s="252"/>
      <c r="AX394" s="252"/>
    </row>
    <row r="395" spans="1:50">
      <c r="A395" s="456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2"/>
      <c r="AN395" s="252"/>
      <c r="AO395" s="252"/>
      <c r="AP395" s="252"/>
      <c r="AQ395" s="252"/>
      <c r="AR395" s="252"/>
      <c r="AS395" s="252"/>
      <c r="AT395" s="252"/>
      <c r="AU395" s="252"/>
      <c r="AV395" s="252"/>
      <c r="AW395" s="252"/>
      <c r="AX395" s="252"/>
    </row>
    <row r="396" spans="1:50">
      <c r="A396" s="456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52"/>
      <c r="AV396" s="252"/>
      <c r="AW396" s="252"/>
      <c r="AX396" s="252"/>
    </row>
    <row r="397" spans="1:50">
      <c r="A397" s="456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252"/>
      <c r="AU397" s="252"/>
      <c r="AV397" s="252"/>
      <c r="AW397" s="252"/>
      <c r="AX397" s="252"/>
    </row>
    <row r="398" spans="1:50">
      <c r="A398" s="456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2"/>
      <c r="AN398" s="252"/>
      <c r="AO398" s="252"/>
      <c r="AP398" s="252"/>
      <c r="AQ398" s="252"/>
      <c r="AR398" s="252"/>
      <c r="AS398" s="252"/>
      <c r="AT398" s="252"/>
      <c r="AU398" s="252"/>
      <c r="AV398" s="252"/>
      <c r="AW398" s="252"/>
      <c r="AX398" s="252"/>
    </row>
    <row r="399" spans="1:50">
      <c r="A399" s="456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2"/>
      <c r="AN399" s="252"/>
      <c r="AO399" s="252"/>
      <c r="AP399" s="252"/>
      <c r="AQ399" s="252"/>
      <c r="AR399" s="252"/>
      <c r="AS399" s="252"/>
      <c r="AT399" s="252"/>
      <c r="AU399" s="252"/>
      <c r="AV399" s="252"/>
      <c r="AW399" s="252"/>
      <c r="AX399" s="252"/>
    </row>
    <row r="400" spans="1:50">
      <c r="A400" s="456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52"/>
      <c r="AV400" s="252"/>
      <c r="AW400" s="252"/>
      <c r="AX400" s="252"/>
    </row>
    <row r="401" spans="1:50">
      <c r="A401" s="456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2"/>
      <c r="AN401" s="252"/>
      <c r="AO401" s="252"/>
      <c r="AP401" s="252"/>
      <c r="AQ401" s="252"/>
      <c r="AR401" s="252"/>
      <c r="AS401" s="252"/>
      <c r="AT401" s="252"/>
      <c r="AU401" s="252"/>
      <c r="AV401" s="252"/>
      <c r="AW401" s="252"/>
      <c r="AX401" s="252"/>
    </row>
    <row r="402" spans="1:50">
      <c r="A402" s="456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2"/>
      <c r="AM402" s="252"/>
      <c r="AN402" s="252"/>
      <c r="AO402" s="252"/>
      <c r="AP402" s="252"/>
      <c r="AQ402" s="252"/>
      <c r="AR402" s="252"/>
      <c r="AS402" s="252"/>
      <c r="AT402" s="252"/>
      <c r="AU402" s="252"/>
      <c r="AV402" s="252"/>
      <c r="AW402" s="252"/>
      <c r="AX402" s="252"/>
    </row>
    <row r="403" spans="1:50">
      <c r="A403" s="456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  <c r="AK403" s="252"/>
      <c r="AL403" s="252"/>
      <c r="AM403" s="252"/>
      <c r="AN403" s="252"/>
      <c r="AO403" s="252"/>
      <c r="AP403" s="252"/>
      <c r="AQ403" s="252"/>
      <c r="AR403" s="252"/>
      <c r="AS403" s="252"/>
      <c r="AT403" s="252"/>
      <c r="AU403" s="252"/>
      <c r="AV403" s="252"/>
      <c r="AW403" s="252"/>
      <c r="AX403" s="252"/>
    </row>
    <row r="404" spans="1:50">
      <c r="A404" s="456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  <c r="AK404" s="252"/>
      <c r="AL404" s="252"/>
      <c r="AM404" s="252"/>
      <c r="AN404" s="252"/>
      <c r="AO404" s="252"/>
      <c r="AP404" s="252"/>
      <c r="AQ404" s="252"/>
      <c r="AR404" s="252"/>
      <c r="AS404" s="252"/>
      <c r="AT404" s="252"/>
      <c r="AU404" s="252"/>
      <c r="AV404" s="252"/>
      <c r="AW404" s="252"/>
      <c r="AX404" s="252"/>
    </row>
    <row r="405" spans="1:50">
      <c r="A405" s="456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2"/>
      <c r="AG405" s="252"/>
      <c r="AH405" s="252"/>
      <c r="AI405" s="252"/>
      <c r="AJ405" s="252"/>
      <c r="AK405" s="252"/>
      <c r="AL405" s="252"/>
      <c r="AM405" s="252"/>
      <c r="AN405" s="252"/>
      <c r="AO405" s="252"/>
      <c r="AP405" s="252"/>
      <c r="AQ405" s="252"/>
      <c r="AR405" s="252"/>
      <c r="AS405" s="252"/>
      <c r="AT405" s="252"/>
      <c r="AU405" s="252"/>
      <c r="AV405" s="252"/>
      <c r="AW405" s="252"/>
      <c r="AX405" s="252"/>
    </row>
    <row r="406" spans="1:50">
      <c r="A406" s="456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  <c r="AK406" s="252"/>
      <c r="AL406" s="252"/>
      <c r="AM406" s="252"/>
      <c r="AN406" s="252"/>
      <c r="AO406" s="252"/>
      <c r="AP406" s="252"/>
      <c r="AQ406" s="252"/>
      <c r="AR406" s="252"/>
      <c r="AS406" s="252"/>
      <c r="AT406" s="252"/>
      <c r="AU406" s="252"/>
      <c r="AV406" s="252"/>
      <c r="AW406" s="252"/>
      <c r="AX406" s="252"/>
    </row>
    <row r="407" spans="1:50">
      <c r="A407" s="456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52"/>
      <c r="AC407" s="252"/>
      <c r="AD407" s="252"/>
      <c r="AE407" s="252"/>
      <c r="AF407" s="252"/>
      <c r="AG407" s="252"/>
      <c r="AH407" s="252"/>
      <c r="AI407" s="252"/>
      <c r="AJ407" s="252"/>
      <c r="AK407" s="252"/>
      <c r="AL407" s="252"/>
      <c r="AM407" s="252"/>
      <c r="AN407" s="252"/>
      <c r="AO407" s="252"/>
      <c r="AP407" s="252"/>
      <c r="AQ407" s="252"/>
      <c r="AR407" s="252"/>
      <c r="AS407" s="252"/>
      <c r="AT407" s="252"/>
      <c r="AU407" s="252"/>
      <c r="AV407" s="252"/>
      <c r="AW407" s="252"/>
      <c r="AX407" s="252"/>
    </row>
    <row r="408" spans="1:50">
      <c r="A408" s="456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  <c r="AH408" s="252"/>
      <c r="AI408" s="252"/>
      <c r="AJ408" s="252"/>
      <c r="AK408" s="252"/>
      <c r="AL408" s="252"/>
      <c r="AM408" s="252"/>
      <c r="AN408" s="252"/>
      <c r="AO408" s="252"/>
      <c r="AP408" s="252"/>
      <c r="AQ408" s="252"/>
      <c r="AR408" s="252"/>
      <c r="AS408" s="252"/>
      <c r="AT408" s="252"/>
      <c r="AU408" s="252"/>
      <c r="AV408" s="252"/>
      <c r="AW408" s="252"/>
      <c r="AX408" s="252"/>
    </row>
    <row r="409" spans="1:50">
      <c r="A409" s="456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  <c r="AK409" s="252"/>
      <c r="AL409" s="252"/>
      <c r="AM409" s="252"/>
      <c r="AN409" s="252"/>
      <c r="AO409" s="252"/>
      <c r="AP409" s="252"/>
      <c r="AQ409" s="252"/>
      <c r="AR409" s="252"/>
      <c r="AS409" s="252"/>
      <c r="AT409" s="252"/>
      <c r="AU409" s="252"/>
      <c r="AV409" s="252"/>
      <c r="AW409" s="252"/>
      <c r="AX409" s="252"/>
    </row>
    <row r="410" spans="1:50">
      <c r="A410" s="456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  <c r="AH410" s="252"/>
      <c r="AI410" s="252"/>
      <c r="AJ410" s="252"/>
      <c r="AK410" s="252"/>
      <c r="AL410" s="252"/>
      <c r="AM410" s="252"/>
      <c r="AN410" s="252"/>
      <c r="AO410" s="252"/>
      <c r="AP410" s="252"/>
      <c r="AQ410" s="252"/>
      <c r="AR410" s="252"/>
      <c r="AS410" s="252"/>
      <c r="AT410" s="252"/>
      <c r="AU410" s="252"/>
      <c r="AV410" s="252"/>
      <c r="AW410" s="252"/>
      <c r="AX410" s="252"/>
    </row>
    <row r="411" spans="1:50">
      <c r="A411" s="456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2"/>
      <c r="AM411" s="252"/>
      <c r="AN411" s="252"/>
      <c r="AO411" s="252"/>
      <c r="AP411" s="252"/>
      <c r="AQ411" s="252"/>
      <c r="AR411" s="252"/>
      <c r="AS411" s="252"/>
      <c r="AT411" s="252"/>
      <c r="AU411" s="252"/>
      <c r="AV411" s="252"/>
      <c r="AW411" s="252"/>
      <c r="AX411" s="252"/>
    </row>
    <row r="412" spans="1:50">
      <c r="A412" s="456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2"/>
      <c r="AT412" s="252"/>
      <c r="AU412" s="252"/>
      <c r="AV412" s="252"/>
      <c r="AW412" s="252"/>
      <c r="AX412" s="252"/>
    </row>
    <row r="413" spans="1:50">
      <c r="A413" s="456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2"/>
      <c r="AT413" s="252"/>
      <c r="AU413" s="252"/>
      <c r="AV413" s="252"/>
      <c r="AW413" s="252"/>
      <c r="AX413" s="252"/>
    </row>
    <row r="414" spans="1:50">
      <c r="A414" s="456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  <c r="AK414" s="252"/>
      <c r="AL414" s="252"/>
      <c r="AM414" s="252"/>
      <c r="AN414" s="252"/>
      <c r="AO414" s="252"/>
      <c r="AP414" s="252"/>
      <c r="AQ414" s="252"/>
      <c r="AR414" s="252"/>
      <c r="AS414" s="252"/>
      <c r="AT414" s="252"/>
      <c r="AU414" s="252"/>
      <c r="AV414" s="252"/>
      <c r="AW414" s="252"/>
      <c r="AX414" s="252"/>
    </row>
    <row r="415" spans="1:50">
      <c r="A415" s="456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2"/>
      <c r="AN415" s="252"/>
      <c r="AO415" s="252"/>
      <c r="AP415" s="252"/>
      <c r="AQ415" s="252"/>
      <c r="AR415" s="252"/>
      <c r="AS415" s="252"/>
      <c r="AT415" s="252"/>
      <c r="AU415" s="252"/>
      <c r="AV415" s="252"/>
      <c r="AW415" s="252"/>
      <c r="AX415" s="252"/>
    </row>
    <row r="416" spans="1:50">
      <c r="A416" s="456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2"/>
      <c r="AM416" s="252"/>
      <c r="AN416" s="252"/>
      <c r="AO416" s="252"/>
      <c r="AP416" s="252"/>
      <c r="AQ416" s="252"/>
      <c r="AR416" s="252"/>
      <c r="AS416" s="252"/>
      <c r="AT416" s="252"/>
      <c r="AU416" s="252"/>
      <c r="AV416" s="252"/>
      <c r="AW416" s="252"/>
      <c r="AX416" s="252"/>
    </row>
    <row r="417" spans="1:50">
      <c r="A417" s="456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2"/>
      <c r="AN417" s="252"/>
      <c r="AO417" s="252"/>
      <c r="AP417" s="252"/>
      <c r="AQ417" s="252"/>
      <c r="AR417" s="252"/>
      <c r="AS417" s="252"/>
      <c r="AT417" s="252"/>
      <c r="AU417" s="252"/>
      <c r="AV417" s="252"/>
      <c r="AW417" s="252"/>
      <c r="AX417" s="252"/>
    </row>
    <row r="418" spans="1:50">
      <c r="A418" s="456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  <c r="AK418" s="252"/>
      <c r="AL418" s="252"/>
      <c r="AM418" s="252"/>
      <c r="AN418" s="252"/>
      <c r="AO418" s="252"/>
      <c r="AP418" s="252"/>
      <c r="AQ418" s="252"/>
      <c r="AR418" s="252"/>
      <c r="AS418" s="252"/>
      <c r="AT418" s="252"/>
      <c r="AU418" s="252"/>
      <c r="AV418" s="252"/>
      <c r="AW418" s="252"/>
      <c r="AX418" s="252"/>
    </row>
    <row r="419" spans="1:50">
      <c r="A419" s="456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  <c r="AK419" s="252"/>
      <c r="AL419" s="252"/>
      <c r="AM419" s="252"/>
      <c r="AN419" s="252"/>
      <c r="AO419" s="252"/>
      <c r="AP419" s="252"/>
      <c r="AQ419" s="252"/>
      <c r="AR419" s="252"/>
      <c r="AS419" s="252"/>
      <c r="AT419" s="252"/>
      <c r="AU419" s="252"/>
      <c r="AV419" s="252"/>
      <c r="AW419" s="252"/>
      <c r="AX419" s="252"/>
    </row>
    <row r="420" spans="1:50">
      <c r="A420" s="456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  <c r="AH420" s="252"/>
      <c r="AI420" s="252"/>
      <c r="AJ420" s="252"/>
      <c r="AK420" s="252"/>
      <c r="AL420" s="252"/>
      <c r="AM420" s="252"/>
      <c r="AN420" s="252"/>
      <c r="AO420" s="252"/>
      <c r="AP420" s="252"/>
      <c r="AQ420" s="252"/>
      <c r="AR420" s="252"/>
      <c r="AS420" s="252"/>
      <c r="AT420" s="252"/>
      <c r="AU420" s="252"/>
      <c r="AV420" s="252"/>
      <c r="AW420" s="252"/>
      <c r="AX420" s="252"/>
    </row>
    <row r="421" spans="1:50">
      <c r="A421" s="456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  <c r="AF421" s="252"/>
      <c r="AG421" s="252"/>
      <c r="AH421" s="252"/>
      <c r="AI421" s="252"/>
      <c r="AJ421" s="252"/>
      <c r="AK421" s="252"/>
      <c r="AL421" s="252"/>
      <c r="AM421" s="252"/>
      <c r="AN421" s="252"/>
      <c r="AO421" s="252"/>
      <c r="AP421" s="252"/>
      <c r="AQ421" s="252"/>
      <c r="AR421" s="252"/>
      <c r="AS421" s="252"/>
      <c r="AT421" s="252"/>
      <c r="AU421" s="252"/>
      <c r="AV421" s="252"/>
      <c r="AW421" s="252"/>
      <c r="AX421" s="252"/>
    </row>
    <row r="422" spans="1:50">
      <c r="A422" s="456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  <c r="AF422" s="252"/>
      <c r="AG422" s="252"/>
      <c r="AH422" s="252"/>
      <c r="AI422" s="252"/>
      <c r="AJ422" s="252"/>
      <c r="AK422" s="252"/>
      <c r="AL422" s="252"/>
      <c r="AM422" s="252"/>
      <c r="AN422" s="252"/>
      <c r="AO422" s="252"/>
      <c r="AP422" s="252"/>
      <c r="AQ422" s="252"/>
      <c r="AR422" s="252"/>
      <c r="AS422" s="252"/>
      <c r="AT422" s="252"/>
      <c r="AU422" s="252"/>
      <c r="AV422" s="252"/>
      <c r="AW422" s="252"/>
      <c r="AX422" s="252"/>
    </row>
    <row r="423" spans="1:50">
      <c r="A423" s="456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  <c r="AF423" s="252"/>
      <c r="AG423" s="252"/>
      <c r="AH423" s="252"/>
      <c r="AI423" s="252"/>
      <c r="AJ423" s="252"/>
      <c r="AK423" s="252"/>
      <c r="AL423" s="252"/>
      <c r="AM423" s="252"/>
      <c r="AN423" s="252"/>
      <c r="AO423" s="252"/>
      <c r="AP423" s="252"/>
      <c r="AQ423" s="252"/>
      <c r="AR423" s="252"/>
      <c r="AS423" s="252"/>
      <c r="AT423" s="252"/>
      <c r="AU423" s="252"/>
      <c r="AV423" s="252"/>
      <c r="AW423" s="252"/>
      <c r="AX423" s="252"/>
    </row>
    <row r="424" spans="1:50">
      <c r="A424" s="456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  <c r="AK424" s="252"/>
      <c r="AL424" s="252"/>
      <c r="AM424" s="252"/>
      <c r="AN424" s="252"/>
      <c r="AO424" s="252"/>
      <c r="AP424" s="252"/>
      <c r="AQ424" s="252"/>
      <c r="AR424" s="252"/>
      <c r="AS424" s="252"/>
      <c r="AT424" s="252"/>
      <c r="AU424" s="252"/>
      <c r="AV424" s="252"/>
      <c r="AW424" s="252"/>
      <c r="AX424" s="252"/>
    </row>
    <row r="425" spans="1:50">
      <c r="A425" s="456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  <c r="AF425" s="252"/>
      <c r="AG425" s="252"/>
      <c r="AH425" s="252"/>
      <c r="AI425" s="252"/>
      <c r="AJ425" s="252"/>
      <c r="AK425" s="252"/>
      <c r="AL425" s="252"/>
      <c r="AM425" s="252"/>
      <c r="AN425" s="252"/>
      <c r="AO425" s="252"/>
      <c r="AP425" s="252"/>
      <c r="AQ425" s="252"/>
      <c r="AR425" s="252"/>
      <c r="AS425" s="252"/>
      <c r="AT425" s="252"/>
      <c r="AU425" s="252"/>
      <c r="AV425" s="252"/>
      <c r="AW425" s="252"/>
      <c r="AX425" s="252"/>
    </row>
    <row r="426" spans="1:50">
      <c r="A426" s="456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  <c r="AF426" s="252"/>
      <c r="AG426" s="252"/>
      <c r="AH426" s="252"/>
      <c r="AI426" s="252"/>
      <c r="AJ426" s="252"/>
      <c r="AK426" s="252"/>
      <c r="AL426" s="252"/>
      <c r="AM426" s="252"/>
      <c r="AN426" s="252"/>
      <c r="AO426" s="252"/>
      <c r="AP426" s="252"/>
      <c r="AQ426" s="252"/>
      <c r="AR426" s="252"/>
      <c r="AS426" s="252"/>
      <c r="AT426" s="252"/>
      <c r="AU426" s="252"/>
      <c r="AV426" s="252"/>
      <c r="AW426" s="252"/>
      <c r="AX426" s="252"/>
    </row>
    <row r="427" spans="1:50">
      <c r="A427" s="456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  <c r="AF427" s="252"/>
      <c r="AG427" s="252"/>
      <c r="AH427" s="252"/>
      <c r="AI427" s="252"/>
      <c r="AJ427" s="252"/>
      <c r="AK427" s="252"/>
      <c r="AL427" s="252"/>
      <c r="AM427" s="252"/>
      <c r="AN427" s="252"/>
      <c r="AO427" s="252"/>
      <c r="AP427" s="252"/>
      <c r="AQ427" s="252"/>
      <c r="AR427" s="252"/>
      <c r="AS427" s="252"/>
      <c r="AT427" s="252"/>
      <c r="AU427" s="252"/>
      <c r="AV427" s="252"/>
      <c r="AW427" s="252"/>
      <c r="AX427" s="252"/>
    </row>
    <row r="428" spans="1:50">
      <c r="A428" s="456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  <c r="AH428" s="252"/>
      <c r="AI428" s="252"/>
      <c r="AJ428" s="252"/>
      <c r="AK428" s="252"/>
      <c r="AL428" s="252"/>
      <c r="AM428" s="252"/>
      <c r="AN428" s="252"/>
      <c r="AO428" s="252"/>
      <c r="AP428" s="252"/>
      <c r="AQ428" s="252"/>
      <c r="AR428" s="252"/>
      <c r="AS428" s="252"/>
      <c r="AT428" s="252"/>
      <c r="AU428" s="252"/>
      <c r="AV428" s="252"/>
      <c r="AW428" s="252"/>
      <c r="AX428" s="252"/>
    </row>
    <row r="429" spans="1:50">
      <c r="A429" s="456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  <c r="AH429" s="252"/>
      <c r="AI429" s="252"/>
      <c r="AJ429" s="252"/>
      <c r="AK429" s="252"/>
      <c r="AL429" s="252"/>
      <c r="AM429" s="252"/>
      <c r="AN429" s="252"/>
      <c r="AO429" s="252"/>
      <c r="AP429" s="252"/>
      <c r="AQ429" s="252"/>
      <c r="AR429" s="252"/>
      <c r="AS429" s="252"/>
      <c r="AT429" s="252"/>
      <c r="AU429" s="252"/>
      <c r="AV429" s="252"/>
      <c r="AW429" s="252"/>
      <c r="AX429" s="252"/>
    </row>
    <row r="430" spans="1:50">
      <c r="A430" s="456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  <c r="AH430" s="252"/>
      <c r="AI430" s="252"/>
      <c r="AJ430" s="252"/>
      <c r="AK430" s="252"/>
      <c r="AL430" s="252"/>
      <c r="AM430" s="252"/>
      <c r="AN430" s="252"/>
      <c r="AO430" s="252"/>
      <c r="AP430" s="252"/>
      <c r="AQ430" s="252"/>
      <c r="AR430" s="252"/>
      <c r="AS430" s="252"/>
      <c r="AT430" s="252"/>
      <c r="AU430" s="252"/>
      <c r="AV430" s="252"/>
      <c r="AW430" s="252"/>
      <c r="AX430" s="252"/>
    </row>
    <row r="431" spans="1:50">
      <c r="A431" s="456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  <c r="AH431" s="252"/>
      <c r="AI431" s="252"/>
      <c r="AJ431" s="252"/>
      <c r="AK431" s="252"/>
      <c r="AL431" s="252"/>
      <c r="AM431" s="252"/>
      <c r="AN431" s="252"/>
      <c r="AO431" s="252"/>
      <c r="AP431" s="252"/>
      <c r="AQ431" s="252"/>
      <c r="AR431" s="252"/>
      <c r="AS431" s="252"/>
      <c r="AT431" s="252"/>
      <c r="AU431" s="252"/>
      <c r="AV431" s="252"/>
      <c r="AW431" s="252"/>
      <c r="AX431" s="252"/>
    </row>
    <row r="432" spans="1:50">
      <c r="A432" s="456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  <c r="AH432" s="252"/>
      <c r="AI432" s="252"/>
      <c r="AJ432" s="252"/>
      <c r="AK432" s="252"/>
      <c r="AL432" s="252"/>
      <c r="AM432" s="252"/>
      <c r="AN432" s="252"/>
      <c r="AO432" s="252"/>
      <c r="AP432" s="252"/>
      <c r="AQ432" s="252"/>
      <c r="AR432" s="252"/>
      <c r="AS432" s="252"/>
      <c r="AT432" s="252"/>
      <c r="AU432" s="252"/>
      <c r="AV432" s="252"/>
      <c r="AW432" s="252"/>
      <c r="AX432" s="252"/>
    </row>
    <row r="433" spans="1:50">
      <c r="A433" s="456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  <c r="AH433" s="252"/>
      <c r="AI433" s="252"/>
      <c r="AJ433" s="252"/>
      <c r="AK433" s="252"/>
      <c r="AL433" s="252"/>
      <c r="AM433" s="252"/>
      <c r="AN433" s="252"/>
      <c r="AO433" s="252"/>
      <c r="AP433" s="252"/>
      <c r="AQ433" s="252"/>
      <c r="AR433" s="252"/>
      <c r="AS433" s="252"/>
      <c r="AT433" s="252"/>
      <c r="AU433" s="252"/>
      <c r="AV433" s="252"/>
      <c r="AW433" s="252"/>
      <c r="AX433" s="252"/>
    </row>
    <row r="434" spans="1:50">
      <c r="A434" s="456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  <c r="AH434" s="252"/>
      <c r="AI434" s="252"/>
      <c r="AJ434" s="252"/>
      <c r="AK434" s="252"/>
      <c r="AL434" s="252"/>
      <c r="AM434" s="252"/>
      <c r="AN434" s="252"/>
      <c r="AO434" s="252"/>
      <c r="AP434" s="252"/>
      <c r="AQ434" s="252"/>
      <c r="AR434" s="252"/>
      <c r="AS434" s="252"/>
      <c r="AT434" s="252"/>
      <c r="AU434" s="252"/>
      <c r="AV434" s="252"/>
      <c r="AW434" s="252"/>
      <c r="AX434" s="252"/>
    </row>
    <row r="435" spans="1:50">
      <c r="A435" s="456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  <c r="AK435" s="252"/>
      <c r="AL435" s="252"/>
      <c r="AM435" s="252"/>
      <c r="AN435" s="252"/>
      <c r="AO435" s="252"/>
      <c r="AP435" s="252"/>
      <c r="AQ435" s="252"/>
      <c r="AR435" s="252"/>
      <c r="AS435" s="252"/>
      <c r="AT435" s="252"/>
      <c r="AU435" s="252"/>
      <c r="AV435" s="252"/>
      <c r="AW435" s="252"/>
      <c r="AX435" s="252"/>
    </row>
    <row r="436" spans="1:50">
      <c r="A436" s="456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  <c r="AH436" s="252"/>
      <c r="AI436" s="252"/>
      <c r="AJ436" s="252"/>
      <c r="AK436" s="252"/>
      <c r="AL436" s="252"/>
      <c r="AM436" s="252"/>
      <c r="AN436" s="252"/>
      <c r="AO436" s="252"/>
      <c r="AP436" s="252"/>
      <c r="AQ436" s="252"/>
      <c r="AR436" s="252"/>
      <c r="AS436" s="252"/>
      <c r="AT436" s="252"/>
      <c r="AU436" s="252"/>
      <c r="AV436" s="252"/>
      <c r="AW436" s="252"/>
      <c r="AX436" s="252"/>
    </row>
    <row r="437" spans="1:50">
      <c r="A437" s="456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  <c r="AH437" s="252"/>
      <c r="AI437" s="252"/>
      <c r="AJ437" s="252"/>
      <c r="AK437" s="252"/>
      <c r="AL437" s="252"/>
      <c r="AM437" s="252"/>
      <c r="AN437" s="252"/>
      <c r="AO437" s="252"/>
      <c r="AP437" s="252"/>
      <c r="AQ437" s="252"/>
      <c r="AR437" s="252"/>
      <c r="AS437" s="252"/>
      <c r="AT437" s="252"/>
      <c r="AU437" s="252"/>
      <c r="AV437" s="252"/>
      <c r="AW437" s="252"/>
      <c r="AX437" s="252"/>
    </row>
    <row r="438" spans="1:50">
      <c r="A438" s="456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  <c r="AH438" s="252"/>
      <c r="AI438" s="252"/>
      <c r="AJ438" s="252"/>
      <c r="AK438" s="252"/>
      <c r="AL438" s="252"/>
      <c r="AM438" s="252"/>
      <c r="AN438" s="252"/>
      <c r="AO438" s="252"/>
      <c r="AP438" s="252"/>
      <c r="AQ438" s="252"/>
      <c r="AR438" s="252"/>
      <c r="AS438" s="252"/>
      <c r="AT438" s="252"/>
      <c r="AU438" s="252"/>
      <c r="AV438" s="252"/>
      <c r="AW438" s="252"/>
      <c r="AX438" s="252"/>
    </row>
    <row r="439" spans="1:50">
      <c r="A439" s="456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  <c r="AK439" s="252"/>
      <c r="AL439" s="252"/>
      <c r="AM439" s="252"/>
      <c r="AN439" s="252"/>
      <c r="AO439" s="252"/>
      <c r="AP439" s="252"/>
      <c r="AQ439" s="252"/>
      <c r="AR439" s="252"/>
      <c r="AS439" s="252"/>
      <c r="AT439" s="252"/>
      <c r="AU439" s="252"/>
      <c r="AV439" s="252"/>
      <c r="AW439" s="252"/>
      <c r="AX439" s="252"/>
    </row>
    <row r="440" spans="1:50">
      <c r="A440" s="456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  <c r="AH440" s="252"/>
      <c r="AI440" s="252"/>
      <c r="AJ440" s="252"/>
      <c r="AK440" s="252"/>
      <c r="AL440" s="252"/>
      <c r="AM440" s="252"/>
      <c r="AN440" s="252"/>
      <c r="AO440" s="252"/>
      <c r="AP440" s="252"/>
      <c r="AQ440" s="252"/>
      <c r="AR440" s="252"/>
      <c r="AS440" s="252"/>
      <c r="AT440" s="252"/>
      <c r="AU440" s="252"/>
      <c r="AV440" s="252"/>
      <c r="AW440" s="252"/>
      <c r="AX440" s="252"/>
    </row>
    <row r="441" spans="1:50">
      <c r="A441" s="456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  <c r="AH441" s="252"/>
      <c r="AI441" s="252"/>
      <c r="AJ441" s="252"/>
      <c r="AK441" s="252"/>
      <c r="AL441" s="252"/>
      <c r="AM441" s="252"/>
      <c r="AN441" s="252"/>
      <c r="AO441" s="252"/>
      <c r="AP441" s="252"/>
      <c r="AQ441" s="252"/>
      <c r="AR441" s="252"/>
      <c r="AS441" s="252"/>
      <c r="AT441" s="252"/>
      <c r="AU441" s="252"/>
      <c r="AV441" s="252"/>
      <c r="AW441" s="252"/>
      <c r="AX441" s="252"/>
    </row>
    <row r="442" spans="1:50">
      <c r="A442" s="456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252"/>
      <c r="AI442" s="252"/>
      <c r="AJ442" s="252"/>
      <c r="AK442" s="252"/>
      <c r="AL442" s="252"/>
      <c r="AM442" s="252"/>
      <c r="AN442" s="252"/>
      <c r="AO442" s="252"/>
      <c r="AP442" s="252"/>
      <c r="AQ442" s="252"/>
      <c r="AR442" s="252"/>
      <c r="AS442" s="252"/>
      <c r="AT442" s="252"/>
      <c r="AU442" s="252"/>
      <c r="AV442" s="252"/>
      <c r="AW442" s="252"/>
      <c r="AX442" s="252"/>
    </row>
    <row r="443" spans="1:50">
      <c r="A443" s="456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  <c r="AH443" s="252"/>
      <c r="AI443" s="252"/>
      <c r="AJ443" s="252"/>
      <c r="AK443" s="252"/>
      <c r="AL443" s="252"/>
      <c r="AM443" s="252"/>
      <c r="AN443" s="252"/>
      <c r="AO443" s="252"/>
      <c r="AP443" s="252"/>
      <c r="AQ443" s="252"/>
      <c r="AR443" s="252"/>
      <c r="AS443" s="252"/>
      <c r="AT443" s="252"/>
      <c r="AU443" s="252"/>
      <c r="AV443" s="252"/>
      <c r="AW443" s="252"/>
      <c r="AX443" s="252"/>
    </row>
    <row r="444" spans="1:50">
      <c r="A444" s="456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  <c r="AH444" s="252"/>
      <c r="AI444" s="252"/>
      <c r="AJ444" s="252"/>
      <c r="AK444" s="252"/>
      <c r="AL444" s="252"/>
      <c r="AM444" s="252"/>
      <c r="AN444" s="252"/>
      <c r="AO444" s="252"/>
      <c r="AP444" s="252"/>
      <c r="AQ444" s="252"/>
      <c r="AR444" s="252"/>
      <c r="AS444" s="252"/>
      <c r="AT444" s="252"/>
      <c r="AU444" s="252"/>
      <c r="AV444" s="252"/>
      <c r="AW444" s="252"/>
      <c r="AX444" s="252"/>
    </row>
    <row r="445" spans="1:50">
      <c r="A445" s="456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  <c r="AK445" s="252"/>
      <c r="AL445" s="252"/>
      <c r="AM445" s="252"/>
      <c r="AN445" s="252"/>
      <c r="AO445" s="252"/>
      <c r="AP445" s="252"/>
      <c r="AQ445" s="252"/>
      <c r="AR445" s="252"/>
      <c r="AS445" s="252"/>
      <c r="AT445" s="252"/>
      <c r="AU445" s="252"/>
      <c r="AV445" s="252"/>
      <c r="AW445" s="252"/>
      <c r="AX445" s="252"/>
    </row>
    <row r="446" spans="1:50">
      <c r="A446" s="456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  <c r="AH446" s="252"/>
      <c r="AI446" s="252"/>
      <c r="AJ446" s="252"/>
      <c r="AK446" s="252"/>
      <c r="AL446" s="252"/>
      <c r="AM446" s="252"/>
      <c r="AN446" s="252"/>
      <c r="AO446" s="252"/>
      <c r="AP446" s="252"/>
      <c r="AQ446" s="252"/>
      <c r="AR446" s="252"/>
      <c r="AS446" s="252"/>
      <c r="AT446" s="252"/>
      <c r="AU446" s="252"/>
      <c r="AV446" s="252"/>
      <c r="AW446" s="252"/>
      <c r="AX446" s="252"/>
    </row>
    <row r="447" spans="1:50">
      <c r="A447" s="456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  <c r="AH447" s="252"/>
      <c r="AI447" s="252"/>
      <c r="AJ447" s="252"/>
      <c r="AK447" s="252"/>
      <c r="AL447" s="252"/>
      <c r="AM447" s="252"/>
      <c r="AN447" s="252"/>
      <c r="AO447" s="252"/>
      <c r="AP447" s="252"/>
      <c r="AQ447" s="252"/>
      <c r="AR447" s="252"/>
      <c r="AS447" s="252"/>
      <c r="AT447" s="252"/>
      <c r="AU447" s="252"/>
      <c r="AV447" s="252"/>
      <c r="AW447" s="252"/>
      <c r="AX447" s="252"/>
    </row>
    <row r="448" spans="1:50">
      <c r="A448" s="456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  <c r="AH448" s="252"/>
      <c r="AI448" s="252"/>
      <c r="AJ448" s="252"/>
      <c r="AK448" s="252"/>
      <c r="AL448" s="252"/>
      <c r="AM448" s="252"/>
      <c r="AN448" s="252"/>
      <c r="AO448" s="252"/>
      <c r="AP448" s="252"/>
      <c r="AQ448" s="252"/>
      <c r="AR448" s="252"/>
      <c r="AS448" s="252"/>
      <c r="AT448" s="252"/>
      <c r="AU448" s="252"/>
      <c r="AV448" s="252"/>
      <c r="AW448" s="252"/>
      <c r="AX448" s="252"/>
    </row>
    <row r="449" spans="1:50">
      <c r="A449" s="456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  <c r="AH449" s="252"/>
      <c r="AI449" s="252"/>
      <c r="AJ449" s="252"/>
      <c r="AK449" s="252"/>
      <c r="AL449" s="252"/>
      <c r="AM449" s="252"/>
      <c r="AN449" s="252"/>
      <c r="AO449" s="252"/>
      <c r="AP449" s="252"/>
      <c r="AQ449" s="252"/>
      <c r="AR449" s="252"/>
      <c r="AS449" s="252"/>
      <c r="AT449" s="252"/>
      <c r="AU449" s="252"/>
      <c r="AV449" s="252"/>
      <c r="AW449" s="252"/>
      <c r="AX449" s="252"/>
    </row>
    <row r="450" spans="1:50">
      <c r="A450" s="456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  <c r="AK450" s="252"/>
      <c r="AL450" s="252"/>
      <c r="AM450" s="252"/>
      <c r="AN450" s="252"/>
      <c r="AO450" s="252"/>
      <c r="AP450" s="252"/>
      <c r="AQ450" s="252"/>
      <c r="AR450" s="252"/>
      <c r="AS450" s="252"/>
      <c r="AT450" s="252"/>
      <c r="AU450" s="252"/>
      <c r="AV450" s="252"/>
      <c r="AW450" s="252"/>
      <c r="AX450" s="252"/>
    </row>
    <row r="451" spans="1:50">
      <c r="A451" s="456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  <c r="AH451" s="252"/>
      <c r="AI451" s="252"/>
      <c r="AJ451" s="252"/>
      <c r="AK451" s="252"/>
      <c r="AL451" s="252"/>
      <c r="AM451" s="252"/>
      <c r="AN451" s="252"/>
      <c r="AO451" s="252"/>
      <c r="AP451" s="252"/>
      <c r="AQ451" s="252"/>
      <c r="AR451" s="252"/>
      <c r="AS451" s="252"/>
      <c r="AT451" s="252"/>
      <c r="AU451" s="252"/>
      <c r="AV451" s="252"/>
      <c r="AW451" s="252"/>
      <c r="AX451" s="252"/>
    </row>
    <row r="452" spans="1:50">
      <c r="A452" s="456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  <c r="AH452" s="252"/>
      <c r="AI452" s="252"/>
      <c r="AJ452" s="252"/>
      <c r="AK452" s="252"/>
      <c r="AL452" s="252"/>
      <c r="AM452" s="252"/>
      <c r="AN452" s="252"/>
      <c r="AO452" s="252"/>
      <c r="AP452" s="252"/>
      <c r="AQ452" s="252"/>
      <c r="AR452" s="252"/>
      <c r="AS452" s="252"/>
      <c r="AT452" s="252"/>
      <c r="AU452" s="252"/>
      <c r="AV452" s="252"/>
      <c r="AW452" s="252"/>
      <c r="AX452" s="252"/>
    </row>
    <row r="453" spans="1:50">
      <c r="A453" s="456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</row>
    <row r="454" spans="1:50">
      <c r="A454" s="456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</row>
    <row r="455" spans="1:50">
      <c r="A455" s="456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</row>
    <row r="456" spans="1:50">
      <c r="A456" s="456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  <c r="AH456" s="252"/>
      <c r="AI456" s="252"/>
      <c r="AJ456" s="252"/>
      <c r="AK456" s="252"/>
      <c r="AL456" s="252"/>
      <c r="AM456" s="252"/>
      <c r="AN456" s="252"/>
      <c r="AO456" s="252"/>
      <c r="AP456" s="252"/>
      <c r="AQ456" s="252"/>
      <c r="AR456" s="252"/>
      <c r="AS456" s="252"/>
      <c r="AT456" s="252"/>
      <c r="AU456" s="252"/>
      <c r="AV456" s="252"/>
      <c r="AW456" s="252"/>
      <c r="AX456" s="252"/>
    </row>
    <row r="457" spans="1:50">
      <c r="A457" s="456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  <c r="AH457" s="252"/>
      <c r="AI457" s="252"/>
      <c r="AJ457" s="252"/>
      <c r="AK457" s="252"/>
      <c r="AL457" s="252"/>
      <c r="AM457" s="252"/>
      <c r="AN457" s="252"/>
      <c r="AO457" s="252"/>
      <c r="AP457" s="252"/>
      <c r="AQ457" s="252"/>
      <c r="AR457" s="252"/>
      <c r="AS457" s="252"/>
      <c r="AT457" s="252"/>
      <c r="AU457" s="252"/>
      <c r="AV457" s="252"/>
      <c r="AW457" s="252"/>
      <c r="AX457" s="252"/>
    </row>
    <row r="458" spans="1:50">
      <c r="A458" s="456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  <c r="AH458" s="252"/>
      <c r="AI458" s="252"/>
      <c r="AJ458" s="252"/>
      <c r="AK458" s="252"/>
      <c r="AL458" s="252"/>
      <c r="AM458" s="252"/>
      <c r="AN458" s="252"/>
      <c r="AO458" s="252"/>
      <c r="AP458" s="252"/>
      <c r="AQ458" s="252"/>
      <c r="AR458" s="252"/>
      <c r="AS458" s="252"/>
      <c r="AT458" s="252"/>
      <c r="AU458" s="252"/>
      <c r="AV458" s="252"/>
      <c r="AW458" s="252"/>
      <c r="AX458" s="252"/>
    </row>
    <row r="459" spans="1:50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  <c r="AH459" s="252"/>
      <c r="AI459" s="252"/>
      <c r="AJ459" s="252"/>
      <c r="AK459" s="252"/>
      <c r="AL459" s="252"/>
      <c r="AM459" s="252"/>
      <c r="AN459" s="252"/>
      <c r="AO459" s="252"/>
      <c r="AP459" s="252"/>
      <c r="AQ459" s="252"/>
      <c r="AR459" s="252"/>
      <c r="AS459" s="252"/>
      <c r="AT459" s="252"/>
      <c r="AU459" s="252"/>
      <c r="AV459" s="252"/>
      <c r="AW459" s="252"/>
      <c r="AX459" s="252"/>
    </row>
    <row r="460" spans="1:50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  <c r="AH460" s="252"/>
      <c r="AI460" s="252"/>
      <c r="AJ460" s="252"/>
      <c r="AK460" s="252"/>
      <c r="AL460" s="252"/>
      <c r="AM460" s="252"/>
      <c r="AN460" s="252"/>
      <c r="AO460" s="252"/>
      <c r="AP460" s="252"/>
      <c r="AQ460" s="252"/>
      <c r="AR460" s="252"/>
      <c r="AS460" s="252"/>
      <c r="AT460" s="252"/>
      <c r="AU460" s="252"/>
      <c r="AV460" s="252"/>
      <c r="AW460" s="252"/>
      <c r="AX460" s="252"/>
    </row>
    <row r="461" spans="1:50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  <c r="AH461" s="252"/>
      <c r="AI461" s="252"/>
      <c r="AJ461" s="252"/>
      <c r="AK461" s="252"/>
      <c r="AL461" s="252"/>
      <c r="AM461" s="252"/>
      <c r="AN461" s="252"/>
      <c r="AO461" s="252"/>
      <c r="AP461" s="252"/>
      <c r="AQ461" s="252"/>
      <c r="AR461" s="252"/>
      <c r="AS461" s="252"/>
      <c r="AT461" s="252"/>
      <c r="AU461" s="252"/>
      <c r="AV461" s="252"/>
      <c r="AW461" s="252"/>
      <c r="AX461" s="252"/>
    </row>
    <row r="462" spans="1:50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  <c r="AH462" s="252"/>
      <c r="AI462" s="252"/>
      <c r="AJ462" s="252"/>
      <c r="AK462" s="252"/>
      <c r="AL462" s="252"/>
      <c r="AM462" s="252"/>
      <c r="AN462" s="252"/>
      <c r="AO462" s="252"/>
      <c r="AP462" s="252"/>
      <c r="AQ462" s="252"/>
      <c r="AR462" s="252"/>
      <c r="AS462" s="252"/>
      <c r="AT462" s="252"/>
      <c r="AU462" s="252"/>
      <c r="AV462" s="252"/>
      <c r="AW462" s="252"/>
      <c r="AX462" s="252"/>
    </row>
    <row r="463" spans="1:50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  <c r="AH463" s="252"/>
      <c r="AI463" s="252"/>
      <c r="AJ463" s="252"/>
      <c r="AK463" s="252"/>
      <c r="AL463" s="252"/>
      <c r="AM463" s="252"/>
      <c r="AN463" s="252"/>
      <c r="AO463" s="252"/>
      <c r="AP463" s="252"/>
      <c r="AQ463" s="252"/>
      <c r="AR463" s="252"/>
      <c r="AS463" s="252"/>
      <c r="AT463" s="252"/>
      <c r="AU463" s="252"/>
      <c r="AV463" s="252"/>
      <c r="AW463" s="252"/>
      <c r="AX463" s="252"/>
    </row>
    <row r="464" spans="1:50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  <c r="AK464" s="252"/>
      <c r="AL464" s="252"/>
      <c r="AM464" s="252"/>
      <c r="AN464" s="252"/>
      <c r="AO464" s="252"/>
      <c r="AP464" s="252"/>
      <c r="AQ464" s="252"/>
      <c r="AR464" s="252"/>
      <c r="AS464" s="252"/>
      <c r="AT464" s="252"/>
      <c r="AU464" s="252"/>
      <c r="AV464" s="252"/>
      <c r="AW464" s="252"/>
      <c r="AX464" s="252"/>
    </row>
    <row r="465" spans="1:50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  <c r="AH465" s="252"/>
      <c r="AI465" s="252"/>
      <c r="AJ465" s="252"/>
      <c r="AK465" s="252"/>
      <c r="AL465" s="252"/>
      <c r="AM465" s="252"/>
      <c r="AN465" s="252"/>
      <c r="AO465" s="252"/>
      <c r="AP465" s="252"/>
      <c r="AQ465" s="252"/>
      <c r="AR465" s="252"/>
      <c r="AS465" s="252"/>
      <c r="AT465" s="252"/>
      <c r="AU465" s="252"/>
      <c r="AV465" s="252"/>
      <c r="AW465" s="252"/>
      <c r="AX465" s="252"/>
    </row>
    <row r="466" spans="1:50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52"/>
      <c r="AC466" s="252"/>
      <c r="AD466" s="252"/>
      <c r="AE466" s="252"/>
      <c r="AF466" s="252"/>
      <c r="AG466" s="252"/>
      <c r="AH466" s="252"/>
      <c r="AI466" s="252"/>
      <c r="AJ466" s="252"/>
      <c r="AK466" s="252"/>
      <c r="AL466" s="252"/>
      <c r="AM466" s="252"/>
      <c r="AN466" s="252"/>
      <c r="AO466" s="252"/>
      <c r="AP466" s="252"/>
      <c r="AQ466" s="252"/>
      <c r="AR466" s="252"/>
      <c r="AS466" s="252"/>
      <c r="AT466" s="252"/>
      <c r="AU466" s="252"/>
      <c r="AV466" s="252"/>
      <c r="AW466" s="252"/>
      <c r="AX466" s="252"/>
    </row>
    <row r="467" spans="1:50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52"/>
      <c r="AC467" s="252"/>
      <c r="AD467" s="252"/>
      <c r="AE467" s="252"/>
      <c r="AF467" s="252"/>
      <c r="AG467" s="252"/>
      <c r="AH467" s="252"/>
      <c r="AI467" s="252"/>
      <c r="AJ467" s="252"/>
      <c r="AK467" s="252"/>
      <c r="AL467" s="252"/>
      <c r="AM467" s="252"/>
      <c r="AN467" s="252"/>
      <c r="AO467" s="252"/>
      <c r="AP467" s="252"/>
      <c r="AQ467" s="252"/>
      <c r="AR467" s="252"/>
      <c r="AS467" s="252"/>
      <c r="AT467" s="252"/>
      <c r="AU467" s="252"/>
      <c r="AV467" s="252"/>
      <c r="AW467" s="252"/>
      <c r="AX467" s="252"/>
    </row>
    <row r="468" spans="1:50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52"/>
      <c r="AC468" s="252"/>
      <c r="AD468" s="252"/>
      <c r="AE468" s="252"/>
      <c r="AF468" s="252"/>
      <c r="AG468" s="252"/>
      <c r="AH468" s="252"/>
      <c r="AI468" s="252"/>
      <c r="AJ468" s="252"/>
      <c r="AK468" s="252"/>
      <c r="AL468" s="252"/>
      <c r="AM468" s="252"/>
      <c r="AN468" s="252"/>
      <c r="AO468" s="252"/>
      <c r="AP468" s="252"/>
      <c r="AQ468" s="252"/>
      <c r="AR468" s="252"/>
      <c r="AS468" s="252"/>
      <c r="AT468" s="252"/>
      <c r="AU468" s="252"/>
      <c r="AV468" s="252"/>
      <c r="AW468" s="252"/>
      <c r="AX468" s="252"/>
    </row>
    <row r="469" spans="1:50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2"/>
      <c r="AG469" s="252"/>
      <c r="AH469" s="252"/>
      <c r="AI469" s="252"/>
      <c r="AJ469" s="252"/>
      <c r="AK469" s="252"/>
      <c r="AL469" s="252"/>
      <c r="AM469" s="252"/>
      <c r="AN469" s="252"/>
      <c r="AO469" s="252"/>
      <c r="AP469" s="252"/>
      <c r="AQ469" s="252"/>
      <c r="AR469" s="252"/>
      <c r="AS469" s="252"/>
      <c r="AT469" s="252"/>
      <c r="AU469" s="252"/>
      <c r="AV469" s="252"/>
      <c r="AW469" s="252"/>
      <c r="AX469" s="252"/>
    </row>
    <row r="470" spans="1:50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52"/>
      <c r="AC470" s="252"/>
      <c r="AD470" s="252"/>
      <c r="AE470" s="252"/>
      <c r="AF470" s="252"/>
      <c r="AG470" s="252"/>
      <c r="AH470" s="252"/>
      <c r="AI470" s="252"/>
      <c r="AJ470" s="252"/>
      <c r="AK470" s="252"/>
      <c r="AL470" s="252"/>
      <c r="AM470" s="252"/>
      <c r="AN470" s="252"/>
      <c r="AO470" s="252"/>
      <c r="AP470" s="252"/>
      <c r="AQ470" s="252"/>
      <c r="AR470" s="252"/>
      <c r="AS470" s="252"/>
      <c r="AT470" s="252"/>
      <c r="AU470" s="252"/>
      <c r="AV470" s="252"/>
      <c r="AW470" s="252"/>
      <c r="AX470" s="252"/>
    </row>
    <row r="471" spans="1:50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52"/>
      <c r="AC471" s="252"/>
      <c r="AD471" s="252"/>
      <c r="AE471" s="252"/>
      <c r="AF471" s="252"/>
      <c r="AG471" s="252"/>
      <c r="AH471" s="252"/>
      <c r="AI471" s="252"/>
      <c r="AJ471" s="252"/>
      <c r="AK471" s="252"/>
      <c r="AL471" s="252"/>
      <c r="AM471" s="252"/>
      <c r="AN471" s="252"/>
      <c r="AO471" s="252"/>
      <c r="AP471" s="252"/>
      <c r="AQ471" s="252"/>
      <c r="AR471" s="252"/>
      <c r="AS471" s="252"/>
      <c r="AT471" s="252"/>
      <c r="AU471" s="252"/>
      <c r="AV471" s="252"/>
      <c r="AW471" s="252"/>
      <c r="AX471" s="252"/>
    </row>
    <row r="472" spans="1:50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52"/>
      <c r="AC472" s="252"/>
      <c r="AD472" s="252"/>
      <c r="AE472" s="252"/>
      <c r="AF472" s="252"/>
      <c r="AG472" s="252"/>
      <c r="AH472" s="252"/>
      <c r="AI472" s="252"/>
      <c r="AJ472" s="252"/>
      <c r="AK472" s="252"/>
      <c r="AL472" s="252"/>
      <c r="AM472" s="252"/>
      <c r="AN472" s="252"/>
      <c r="AO472" s="252"/>
      <c r="AP472" s="252"/>
      <c r="AQ472" s="252"/>
      <c r="AR472" s="252"/>
      <c r="AS472" s="252"/>
      <c r="AT472" s="252"/>
      <c r="AU472" s="252"/>
      <c r="AV472" s="252"/>
      <c r="AW472" s="252"/>
      <c r="AX472" s="252"/>
    </row>
    <row r="473" spans="1:50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52"/>
      <c r="AV473" s="252"/>
      <c r="AW473" s="252"/>
      <c r="AX473" s="252"/>
    </row>
    <row r="474" spans="1:50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  <c r="AH474" s="252"/>
      <c r="AI474" s="252"/>
      <c r="AJ474" s="252"/>
      <c r="AK474" s="252"/>
      <c r="AL474" s="252"/>
      <c r="AM474" s="252"/>
      <c r="AN474" s="252"/>
      <c r="AO474" s="252"/>
      <c r="AP474" s="252"/>
      <c r="AQ474" s="252"/>
      <c r="AR474" s="252"/>
      <c r="AS474" s="252"/>
      <c r="AT474" s="252"/>
      <c r="AU474" s="252"/>
      <c r="AV474" s="252"/>
      <c r="AW474" s="252"/>
      <c r="AX474" s="252"/>
    </row>
    <row r="475" spans="1:50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  <c r="AH475" s="252"/>
      <c r="AI475" s="252"/>
      <c r="AJ475" s="252"/>
      <c r="AK475" s="252"/>
      <c r="AL475" s="252"/>
      <c r="AM475" s="252"/>
      <c r="AN475" s="252"/>
      <c r="AO475" s="252"/>
      <c r="AP475" s="252"/>
      <c r="AQ475" s="252"/>
      <c r="AR475" s="252"/>
      <c r="AS475" s="252"/>
      <c r="AT475" s="252"/>
      <c r="AU475" s="252"/>
      <c r="AV475" s="252"/>
      <c r="AW475" s="252"/>
      <c r="AX475" s="252"/>
    </row>
    <row r="476" spans="1:50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52"/>
      <c r="AC476" s="252"/>
      <c r="AD476" s="252"/>
      <c r="AE476" s="252"/>
      <c r="AF476" s="252"/>
      <c r="AG476" s="252"/>
      <c r="AH476" s="252"/>
      <c r="AI476" s="252"/>
      <c r="AJ476" s="252"/>
      <c r="AK476" s="252"/>
      <c r="AL476" s="252"/>
      <c r="AM476" s="252"/>
      <c r="AN476" s="252"/>
      <c r="AO476" s="252"/>
      <c r="AP476" s="252"/>
      <c r="AQ476" s="252"/>
      <c r="AR476" s="252"/>
      <c r="AS476" s="252"/>
      <c r="AT476" s="252"/>
      <c r="AU476" s="252"/>
      <c r="AV476" s="252"/>
      <c r="AW476" s="252"/>
      <c r="AX476" s="252"/>
    </row>
    <row r="477" spans="1:50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52"/>
      <c r="AC477" s="252"/>
      <c r="AD477" s="252"/>
      <c r="AE477" s="252"/>
      <c r="AF477" s="252"/>
      <c r="AG477" s="252"/>
      <c r="AH477" s="252"/>
      <c r="AI477" s="252"/>
      <c r="AJ477" s="252"/>
      <c r="AK477" s="252"/>
      <c r="AL477" s="252"/>
      <c r="AM477" s="252"/>
      <c r="AN477" s="252"/>
      <c r="AO477" s="252"/>
      <c r="AP477" s="252"/>
      <c r="AQ477" s="252"/>
      <c r="AR477" s="252"/>
      <c r="AS477" s="252"/>
      <c r="AT477" s="252"/>
      <c r="AU477" s="252"/>
      <c r="AV477" s="252"/>
      <c r="AW477" s="252"/>
      <c r="AX477" s="252"/>
    </row>
    <row r="478" spans="1:50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52"/>
      <c r="AS478" s="252"/>
      <c r="AT478" s="252"/>
      <c r="AU478" s="252"/>
      <c r="AV478" s="252"/>
      <c r="AW478" s="252"/>
      <c r="AX478" s="252"/>
    </row>
    <row r="479" spans="1:50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2"/>
      <c r="AG479" s="252"/>
      <c r="AH479" s="252"/>
      <c r="AI479" s="252"/>
      <c r="AJ479" s="252"/>
      <c r="AK479" s="252"/>
      <c r="AL479" s="252"/>
      <c r="AM479" s="252"/>
      <c r="AN479" s="252"/>
      <c r="AO479" s="252"/>
      <c r="AP479" s="252"/>
      <c r="AQ479" s="252"/>
      <c r="AR479" s="252"/>
      <c r="AS479" s="252"/>
      <c r="AT479" s="252"/>
      <c r="AU479" s="252"/>
      <c r="AV479" s="252"/>
      <c r="AW479" s="252"/>
      <c r="AX479" s="252"/>
    </row>
    <row r="480" spans="1:50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52"/>
      <c r="AC480" s="252"/>
      <c r="AD480" s="252"/>
      <c r="AE480" s="252"/>
      <c r="AF480" s="252"/>
      <c r="AG480" s="252"/>
      <c r="AH480" s="252"/>
      <c r="AI480" s="252"/>
      <c r="AJ480" s="252"/>
      <c r="AK480" s="252"/>
      <c r="AL480" s="252"/>
      <c r="AM480" s="252"/>
      <c r="AN480" s="252"/>
      <c r="AO480" s="252"/>
      <c r="AP480" s="252"/>
      <c r="AQ480" s="252"/>
      <c r="AR480" s="252"/>
      <c r="AS480" s="252"/>
      <c r="AT480" s="252"/>
      <c r="AU480" s="252"/>
      <c r="AV480" s="252"/>
      <c r="AW480" s="252"/>
      <c r="AX480" s="252"/>
    </row>
    <row r="481" spans="1:50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2"/>
      <c r="AG481" s="252"/>
      <c r="AH481" s="252"/>
      <c r="AI481" s="252"/>
      <c r="AJ481" s="252"/>
      <c r="AK481" s="252"/>
      <c r="AL481" s="252"/>
      <c r="AM481" s="252"/>
      <c r="AN481" s="252"/>
      <c r="AO481" s="252"/>
      <c r="AP481" s="252"/>
      <c r="AQ481" s="252"/>
      <c r="AR481" s="252"/>
      <c r="AS481" s="252"/>
      <c r="AT481" s="252"/>
      <c r="AU481" s="252"/>
      <c r="AV481" s="252"/>
      <c r="AW481" s="252"/>
      <c r="AX481" s="252"/>
    </row>
    <row r="482" spans="1:50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52"/>
      <c r="AC482" s="252"/>
      <c r="AD482" s="252"/>
      <c r="AE482" s="252"/>
      <c r="AF482" s="252"/>
      <c r="AG482" s="252"/>
      <c r="AH482" s="252"/>
      <c r="AI482" s="252"/>
      <c r="AJ482" s="252"/>
      <c r="AK482" s="252"/>
      <c r="AL482" s="252"/>
      <c r="AM482" s="252"/>
      <c r="AN482" s="252"/>
      <c r="AO482" s="252"/>
      <c r="AP482" s="252"/>
      <c r="AQ482" s="252"/>
      <c r="AR482" s="252"/>
      <c r="AS482" s="252"/>
      <c r="AT482" s="252"/>
      <c r="AU482" s="252"/>
      <c r="AV482" s="252"/>
      <c r="AW482" s="252"/>
      <c r="AX482" s="252"/>
    </row>
    <row r="483" spans="1:50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52"/>
      <c r="AC483" s="252"/>
      <c r="AD483" s="252"/>
      <c r="AE483" s="252"/>
      <c r="AF483" s="252"/>
      <c r="AG483" s="252"/>
      <c r="AH483" s="252"/>
      <c r="AI483" s="252"/>
      <c r="AJ483" s="252"/>
      <c r="AK483" s="252"/>
      <c r="AL483" s="252"/>
      <c r="AM483" s="252"/>
      <c r="AN483" s="252"/>
      <c r="AO483" s="252"/>
      <c r="AP483" s="252"/>
      <c r="AQ483" s="252"/>
      <c r="AR483" s="252"/>
      <c r="AS483" s="252"/>
      <c r="AT483" s="252"/>
      <c r="AU483" s="252"/>
      <c r="AV483" s="252"/>
      <c r="AW483" s="252"/>
      <c r="AX483" s="252"/>
    </row>
    <row r="484" spans="1:50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52"/>
      <c r="AC484" s="252"/>
      <c r="AD484" s="252"/>
      <c r="AE484" s="252"/>
      <c r="AF484" s="252"/>
      <c r="AG484" s="252"/>
      <c r="AH484" s="252"/>
      <c r="AI484" s="252"/>
      <c r="AJ484" s="252"/>
      <c r="AK484" s="252"/>
      <c r="AL484" s="252"/>
      <c r="AM484" s="252"/>
      <c r="AN484" s="252"/>
      <c r="AO484" s="252"/>
      <c r="AP484" s="252"/>
      <c r="AQ484" s="252"/>
      <c r="AR484" s="252"/>
      <c r="AS484" s="252"/>
      <c r="AT484" s="252"/>
      <c r="AU484" s="252"/>
      <c r="AV484" s="252"/>
      <c r="AW484" s="252"/>
      <c r="AX484" s="252"/>
    </row>
    <row r="485" spans="1:50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52"/>
      <c r="AC485" s="252"/>
      <c r="AD485" s="252"/>
      <c r="AE485" s="252"/>
      <c r="AF485" s="252"/>
      <c r="AG485" s="252"/>
      <c r="AH485" s="252"/>
      <c r="AI485" s="252"/>
      <c r="AJ485" s="252"/>
      <c r="AK485" s="252"/>
      <c r="AL485" s="252"/>
      <c r="AM485" s="252"/>
      <c r="AN485" s="252"/>
      <c r="AO485" s="252"/>
      <c r="AP485" s="252"/>
      <c r="AQ485" s="252"/>
      <c r="AR485" s="252"/>
      <c r="AS485" s="252"/>
      <c r="AT485" s="252"/>
      <c r="AU485" s="252"/>
      <c r="AV485" s="252"/>
      <c r="AW485" s="252"/>
      <c r="AX485" s="252"/>
    </row>
    <row r="486" spans="1:50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52"/>
      <c r="AC486" s="252"/>
      <c r="AD486" s="252"/>
      <c r="AE486" s="252"/>
      <c r="AF486" s="252"/>
      <c r="AG486" s="252"/>
      <c r="AH486" s="252"/>
      <c r="AI486" s="252"/>
      <c r="AJ486" s="252"/>
      <c r="AK486" s="252"/>
      <c r="AL486" s="252"/>
      <c r="AM486" s="252"/>
      <c r="AN486" s="252"/>
      <c r="AO486" s="252"/>
      <c r="AP486" s="252"/>
      <c r="AQ486" s="252"/>
      <c r="AR486" s="252"/>
      <c r="AS486" s="252"/>
      <c r="AT486" s="252"/>
      <c r="AU486" s="252"/>
      <c r="AV486" s="252"/>
      <c r="AW486" s="252"/>
      <c r="AX486" s="252"/>
    </row>
    <row r="487" spans="1:50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52"/>
      <c r="AC487" s="252"/>
      <c r="AD487" s="252"/>
      <c r="AE487" s="252"/>
      <c r="AF487" s="252"/>
      <c r="AG487" s="252"/>
      <c r="AH487" s="252"/>
      <c r="AI487" s="252"/>
      <c r="AJ487" s="252"/>
      <c r="AK487" s="252"/>
      <c r="AL487" s="252"/>
      <c r="AM487" s="252"/>
      <c r="AN487" s="252"/>
      <c r="AO487" s="252"/>
      <c r="AP487" s="252"/>
      <c r="AQ487" s="252"/>
      <c r="AR487" s="252"/>
      <c r="AS487" s="252"/>
      <c r="AT487" s="252"/>
      <c r="AU487" s="252"/>
      <c r="AV487" s="252"/>
      <c r="AW487" s="252"/>
      <c r="AX487" s="252"/>
    </row>
    <row r="488" spans="1:50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52"/>
      <c r="AC488" s="252"/>
      <c r="AD488" s="252"/>
      <c r="AE488" s="252"/>
      <c r="AF488" s="252"/>
      <c r="AG488" s="252"/>
      <c r="AH488" s="252"/>
      <c r="AI488" s="252"/>
      <c r="AJ488" s="252"/>
      <c r="AK488" s="252"/>
      <c r="AL488" s="252"/>
      <c r="AM488" s="252"/>
      <c r="AN488" s="252"/>
      <c r="AO488" s="252"/>
      <c r="AP488" s="252"/>
      <c r="AQ488" s="252"/>
      <c r="AR488" s="252"/>
      <c r="AS488" s="252"/>
      <c r="AT488" s="252"/>
      <c r="AU488" s="252"/>
      <c r="AV488" s="252"/>
      <c r="AW488" s="252"/>
      <c r="AX488" s="252"/>
    </row>
    <row r="489" spans="1:50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  <c r="AD489" s="252"/>
      <c r="AE489" s="252"/>
      <c r="AF489" s="252"/>
      <c r="AG489" s="252"/>
      <c r="AH489" s="252"/>
      <c r="AI489" s="252"/>
      <c r="AJ489" s="252"/>
      <c r="AK489" s="252"/>
      <c r="AL489" s="252"/>
      <c r="AM489" s="252"/>
      <c r="AN489" s="252"/>
      <c r="AO489" s="252"/>
      <c r="AP489" s="252"/>
      <c r="AQ489" s="252"/>
      <c r="AR489" s="252"/>
      <c r="AS489" s="252"/>
      <c r="AT489" s="252"/>
      <c r="AU489" s="252"/>
      <c r="AV489" s="252"/>
      <c r="AW489" s="252"/>
      <c r="AX489" s="252"/>
    </row>
    <row r="490" spans="1:50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2"/>
      <c r="AC490" s="252"/>
      <c r="AD490" s="252"/>
      <c r="AE490" s="252"/>
      <c r="AF490" s="252"/>
      <c r="AG490" s="252"/>
      <c r="AH490" s="252"/>
      <c r="AI490" s="252"/>
      <c r="AJ490" s="252"/>
      <c r="AK490" s="252"/>
      <c r="AL490" s="252"/>
      <c r="AM490" s="252"/>
      <c r="AN490" s="252"/>
      <c r="AO490" s="252"/>
      <c r="AP490" s="252"/>
      <c r="AQ490" s="252"/>
      <c r="AR490" s="252"/>
      <c r="AS490" s="252"/>
      <c r="AT490" s="252"/>
      <c r="AU490" s="252"/>
      <c r="AV490" s="252"/>
      <c r="AW490" s="252"/>
      <c r="AX490" s="252"/>
    </row>
    <row r="491" spans="1:50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52"/>
      <c r="AC491" s="252"/>
      <c r="AD491" s="252"/>
      <c r="AE491" s="252"/>
      <c r="AF491" s="252"/>
      <c r="AG491" s="252"/>
      <c r="AH491" s="252"/>
      <c r="AI491" s="252"/>
      <c r="AJ491" s="252"/>
      <c r="AK491" s="252"/>
      <c r="AL491" s="252"/>
      <c r="AM491" s="252"/>
      <c r="AN491" s="252"/>
      <c r="AO491" s="252"/>
      <c r="AP491" s="252"/>
      <c r="AQ491" s="252"/>
      <c r="AR491" s="252"/>
      <c r="AS491" s="252"/>
      <c r="AT491" s="252"/>
      <c r="AU491" s="252"/>
      <c r="AV491" s="252"/>
      <c r="AW491" s="252"/>
      <c r="AX491" s="252"/>
    </row>
    <row r="492" spans="1:50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52"/>
      <c r="AV492" s="252"/>
      <c r="AW492" s="252"/>
      <c r="AX492" s="252"/>
    </row>
    <row r="493" spans="1:50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52"/>
      <c r="AV493" s="252"/>
      <c r="AW493" s="252"/>
      <c r="AX493" s="252"/>
    </row>
    <row r="494" spans="1:50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52"/>
      <c r="AV494" s="252"/>
      <c r="AW494" s="252"/>
      <c r="AX494" s="252"/>
    </row>
    <row r="495" spans="1:50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52"/>
      <c r="AV495" s="252"/>
      <c r="AW495" s="252"/>
      <c r="AX495" s="252"/>
    </row>
    <row r="496" spans="1:50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  <c r="AH496" s="252"/>
      <c r="AI496" s="252"/>
      <c r="AJ496" s="252"/>
      <c r="AK496" s="252"/>
      <c r="AL496" s="252"/>
      <c r="AM496" s="252"/>
      <c r="AN496" s="252"/>
      <c r="AO496" s="252"/>
      <c r="AP496" s="252"/>
      <c r="AQ496" s="252"/>
      <c r="AR496" s="252"/>
      <c r="AS496" s="252"/>
      <c r="AT496" s="252"/>
      <c r="AU496" s="252"/>
      <c r="AV496" s="252"/>
      <c r="AW496" s="252"/>
      <c r="AX496" s="252"/>
    </row>
    <row r="497" spans="1:50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  <c r="AH497" s="252"/>
      <c r="AI497" s="252"/>
      <c r="AJ497" s="252"/>
      <c r="AK497" s="252"/>
      <c r="AL497" s="252"/>
      <c r="AM497" s="252"/>
      <c r="AN497" s="252"/>
      <c r="AO497" s="252"/>
      <c r="AP497" s="252"/>
      <c r="AQ497" s="252"/>
      <c r="AR497" s="252"/>
      <c r="AS497" s="252"/>
      <c r="AT497" s="252"/>
      <c r="AU497" s="252"/>
      <c r="AV497" s="252"/>
      <c r="AW497" s="252"/>
      <c r="AX497" s="252"/>
    </row>
    <row r="498" spans="1:50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52"/>
      <c r="AC498" s="252"/>
      <c r="AD498" s="252"/>
      <c r="AE498" s="252"/>
      <c r="AF498" s="252"/>
      <c r="AG498" s="252"/>
      <c r="AH498" s="252"/>
      <c r="AI498" s="252"/>
      <c r="AJ498" s="252"/>
      <c r="AK498" s="252"/>
      <c r="AL498" s="252"/>
      <c r="AM498" s="252"/>
      <c r="AN498" s="252"/>
      <c r="AO498" s="252"/>
      <c r="AP498" s="252"/>
      <c r="AQ498" s="252"/>
      <c r="AR498" s="252"/>
      <c r="AS498" s="252"/>
      <c r="AT498" s="252"/>
      <c r="AU498" s="252"/>
      <c r="AV498" s="252"/>
      <c r="AW498" s="252"/>
      <c r="AX498" s="252"/>
    </row>
    <row r="499" spans="1:50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52"/>
      <c r="AC499" s="252"/>
      <c r="AD499" s="252"/>
      <c r="AE499" s="252"/>
      <c r="AF499" s="252"/>
      <c r="AG499" s="252"/>
      <c r="AH499" s="252"/>
      <c r="AI499" s="252"/>
      <c r="AJ499" s="252"/>
      <c r="AK499" s="252"/>
      <c r="AL499" s="252"/>
      <c r="AM499" s="252"/>
      <c r="AN499" s="252"/>
      <c r="AO499" s="252"/>
      <c r="AP499" s="252"/>
      <c r="AQ499" s="252"/>
      <c r="AR499" s="252"/>
      <c r="AS499" s="252"/>
      <c r="AT499" s="252"/>
      <c r="AU499" s="252"/>
      <c r="AV499" s="252"/>
      <c r="AW499" s="252"/>
      <c r="AX499" s="252"/>
    </row>
    <row r="500" spans="1:50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52"/>
      <c r="AC500" s="252"/>
      <c r="AD500" s="252"/>
      <c r="AE500" s="252"/>
      <c r="AF500" s="252"/>
      <c r="AG500" s="252"/>
      <c r="AH500" s="252"/>
      <c r="AI500" s="252"/>
      <c r="AJ500" s="252"/>
      <c r="AK500" s="252"/>
      <c r="AL500" s="252"/>
      <c r="AM500" s="252"/>
      <c r="AN500" s="252"/>
      <c r="AO500" s="252"/>
      <c r="AP500" s="252"/>
      <c r="AQ500" s="252"/>
      <c r="AR500" s="252"/>
      <c r="AS500" s="252"/>
      <c r="AT500" s="252"/>
      <c r="AU500" s="252"/>
      <c r="AV500" s="252"/>
      <c r="AW500" s="252"/>
      <c r="AX500" s="252"/>
    </row>
    <row r="501" spans="1:50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52"/>
      <c r="AC501" s="252"/>
      <c r="AD501" s="252"/>
      <c r="AE501" s="252"/>
      <c r="AF501" s="252"/>
      <c r="AG501" s="252"/>
      <c r="AH501" s="252"/>
      <c r="AI501" s="252"/>
      <c r="AJ501" s="252"/>
      <c r="AK501" s="252"/>
      <c r="AL501" s="252"/>
      <c r="AM501" s="252"/>
      <c r="AN501" s="252"/>
      <c r="AO501" s="252"/>
      <c r="AP501" s="252"/>
      <c r="AQ501" s="252"/>
      <c r="AR501" s="252"/>
      <c r="AS501" s="252"/>
      <c r="AT501" s="252"/>
      <c r="AU501" s="252"/>
      <c r="AV501" s="252"/>
      <c r="AW501" s="252"/>
      <c r="AX501" s="252"/>
    </row>
    <row r="502" spans="1:50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2"/>
      <c r="AG502" s="252"/>
      <c r="AH502" s="252"/>
      <c r="AI502" s="252"/>
      <c r="AJ502" s="252"/>
      <c r="AK502" s="252"/>
      <c r="AL502" s="252"/>
      <c r="AM502" s="252"/>
      <c r="AN502" s="252"/>
      <c r="AO502" s="252"/>
      <c r="AP502" s="252"/>
      <c r="AQ502" s="252"/>
      <c r="AR502" s="252"/>
      <c r="AS502" s="252"/>
      <c r="AT502" s="252"/>
      <c r="AU502" s="252"/>
      <c r="AV502" s="252"/>
      <c r="AW502" s="252"/>
      <c r="AX502" s="252"/>
    </row>
    <row r="503" spans="1:50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52"/>
      <c r="AC503" s="252"/>
      <c r="AD503" s="252"/>
      <c r="AE503" s="252"/>
      <c r="AF503" s="252"/>
      <c r="AG503" s="252"/>
      <c r="AH503" s="252"/>
      <c r="AI503" s="252"/>
      <c r="AJ503" s="252"/>
      <c r="AK503" s="252"/>
      <c r="AL503" s="252"/>
      <c r="AM503" s="252"/>
      <c r="AN503" s="252"/>
      <c r="AO503" s="252"/>
      <c r="AP503" s="252"/>
      <c r="AQ503" s="252"/>
      <c r="AR503" s="252"/>
      <c r="AS503" s="252"/>
      <c r="AT503" s="252"/>
      <c r="AU503" s="252"/>
      <c r="AV503" s="252"/>
      <c r="AW503" s="252"/>
      <c r="AX503" s="252"/>
    </row>
    <row r="504" spans="1:50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52"/>
      <c r="AC504" s="252"/>
      <c r="AD504" s="252"/>
      <c r="AE504" s="252"/>
      <c r="AF504" s="252"/>
      <c r="AG504" s="252"/>
      <c r="AH504" s="252"/>
      <c r="AI504" s="252"/>
      <c r="AJ504" s="252"/>
      <c r="AK504" s="252"/>
      <c r="AL504" s="252"/>
      <c r="AM504" s="252"/>
      <c r="AN504" s="252"/>
      <c r="AO504" s="252"/>
      <c r="AP504" s="252"/>
      <c r="AQ504" s="252"/>
      <c r="AR504" s="252"/>
      <c r="AS504" s="252"/>
      <c r="AT504" s="252"/>
      <c r="AU504" s="252"/>
      <c r="AV504" s="252"/>
      <c r="AW504" s="252"/>
      <c r="AX504" s="252"/>
    </row>
    <row r="505" spans="1:50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2"/>
      <c r="AG505" s="252"/>
      <c r="AH505" s="252"/>
      <c r="AI505" s="252"/>
      <c r="AJ505" s="252"/>
      <c r="AK505" s="252"/>
      <c r="AL505" s="252"/>
      <c r="AM505" s="252"/>
      <c r="AN505" s="252"/>
      <c r="AO505" s="252"/>
      <c r="AP505" s="252"/>
      <c r="AQ505" s="252"/>
      <c r="AR505" s="252"/>
      <c r="AS505" s="252"/>
      <c r="AT505" s="252"/>
      <c r="AU505" s="252"/>
      <c r="AV505" s="252"/>
      <c r="AW505" s="252"/>
      <c r="AX505" s="252"/>
    </row>
    <row r="506" spans="1:50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52"/>
      <c r="AC506" s="252"/>
      <c r="AD506" s="252"/>
      <c r="AE506" s="252"/>
      <c r="AF506" s="252"/>
      <c r="AG506" s="252"/>
      <c r="AH506" s="252"/>
      <c r="AI506" s="252"/>
      <c r="AJ506" s="252"/>
      <c r="AK506" s="252"/>
      <c r="AL506" s="252"/>
      <c r="AM506" s="252"/>
      <c r="AN506" s="252"/>
      <c r="AO506" s="252"/>
      <c r="AP506" s="252"/>
      <c r="AQ506" s="252"/>
      <c r="AR506" s="252"/>
      <c r="AS506" s="252"/>
      <c r="AT506" s="252"/>
      <c r="AU506" s="252"/>
      <c r="AV506" s="252"/>
      <c r="AW506" s="252"/>
      <c r="AX506" s="252"/>
    </row>
    <row r="507" spans="1:50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52"/>
      <c r="AC507" s="252"/>
      <c r="AD507" s="252"/>
      <c r="AE507" s="252"/>
      <c r="AF507" s="252"/>
      <c r="AG507" s="252"/>
      <c r="AH507" s="252"/>
      <c r="AI507" s="252"/>
      <c r="AJ507" s="252"/>
      <c r="AK507" s="252"/>
      <c r="AL507" s="252"/>
      <c r="AM507" s="252"/>
      <c r="AN507" s="252"/>
      <c r="AO507" s="252"/>
      <c r="AP507" s="252"/>
      <c r="AQ507" s="252"/>
      <c r="AR507" s="252"/>
      <c r="AS507" s="252"/>
      <c r="AT507" s="252"/>
      <c r="AU507" s="252"/>
      <c r="AV507" s="252"/>
      <c r="AW507" s="252"/>
      <c r="AX507" s="252"/>
    </row>
    <row r="508" spans="1:50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  <c r="AH508" s="252"/>
      <c r="AI508" s="252"/>
      <c r="AJ508" s="252"/>
      <c r="AK508" s="252"/>
      <c r="AL508" s="252"/>
      <c r="AM508" s="252"/>
      <c r="AN508" s="252"/>
      <c r="AO508" s="252"/>
      <c r="AP508" s="252"/>
      <c r="AQ508" s="252"/>
      <c r="AR508" s="252"/>
      <c r="AS508" s="252"/>
      <c r="AT508" s="252"/>
      <c r="AU508" s="252"/>
      <c r="AV508" s="252"/>
      <c r="AW508" s="252"/>
      <c r="AX508" s="252"/>
    </row>
    <row r="509" spans="1:50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</row>
    <row r="510" spans="1:50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  <c r="AH510" s="252"/>
      <c r="AI510" s="252"/>
      <c r="AJ510" s="252"/>
      <c r="AK510" s="252"/>
      <c r="AL510" s="252"/>
      <c r="AM510" s="252"/>
      <c r="AN510" s="252"/>
      <c r="AO510" s="252"/>
      <c r="AP510" s="252"/>
      <c r="AQ510" s="252"/>
      <c r="AR510" s="252"/>
      <c r="AS510" s="252"/>
      <c r="AT510" s="252"/>
      <c r="AU510" s="252"/>
      <c r="AV510" s="252"/>
      <c r="AW510" s="252"/>
      <c r="AX510" s="252"/>
    </row>
    <row r="511" spans="1:50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  <c r="AH511" s="252"/>
      <c r="AI511" s="252"/>
      <c r="AJ511" s="252"/>
      <c r="AK511" s="252"/>
      <c r="AL511" s="252"/>
      <c r="AM511" s="252"/>
      <c r="AN511" s="252"/>
      <c r="AO511" s="252"/>
      <c r="AP511" s="252"/>
      <c r="AQ511" s="252"/>
      <c r="AR511" s="252"/>
      <c r="AS511" s="252"/>
      <c r="AT511" s="252"/>
      <c r="AU511" s="252"/>
      <c r="AV511" s="252"/>
      <c r="AW511" s="252"/>
      <c r="AX511" s="252"/>
    </row>
    <row r="512" spans="1:50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252"/>
      <c r="AI512" s="252"/>
      <c r="AJ512" s="252"/>
      <c r="AK512" s="252"/>
      <c r="AL512" s="252"/>
      <c r="AM512" s="252"/>
      <c r="AN512" s="252"/>
      <c r="AO512" s="252"/>
      <c r="AP512" s="252"/>
      <c r="AQ512" s="252"/>
      <c r="AR512" s="252"/>
      <c r="AS512" s="252"/>
      <c r="AT512" s="252"/>
      <c r="AU512" s="252"/>
      <c r="AV512" s="252"/>
      <c r="AW512" s="252"/>
      <c r="AX512" s="252"/>
    </row>
    <row r="513" spans="1:50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252"/>
      <c r="AI513" s="252"/>
      <c r="AJ513" s="252"/>
      <c r="AK513" s="252"/>
      <c r="AL513" s="252"/>
      <c r="AM513" s="252"/>
      <c r="AN513" s="252"/>
      <c r="AO513" s="252"/>
      <c r="AP513" s="252"/>
      <c r="AQ513" s="252"/>
      <c r="AR513" s="252"/>
      <c r="AS513" s="252"/>
      <c r="AT513" s="252"/>
      <c r="AU513" s="252"/>
      <c r="AV513" s="252"/>
      <c r="AW513" s="252"/>
      <c r="AX513" s="252"/>
    </row>
    <row r="514" spans="1:50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252"/>
      <c r="AI514" s="252"/>
      <c r="AJ514" s="252"/>
      <c r="AK514" s="252"/>
      <c r="AL514" s="252"/>
      <c r="AM514" s="252"/>
      <c r="AN514" s="252"/>
      <c r="AO514" s="252"/>
      <c r="AP514" s="252"/>
      <c r="AQ514" s="252"/>
      <c r="AR514" s="252"/>
      <c r="AS514" s="252"/>
      <c r="AT514" s="252"/>
      <c r="AU514" s="252"/>
      <c r="AV514" s="252"/>
      <c r="AW514" s="252"/>
      <c r="AX514" s="252"/>
    </row>
    <row r="515" spans="1:50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  <c r="AH515" s="252"/>
      <c r="AI515" s="252"/>
      <c r="AJ515" s="252"/>
      <c r="AK515" s="252"/>
      <c r="AL515" s="252"/>
      <c r="AM515" s="252"/>
      <c r="AN515" s="252"/>
      <c r="AO515" s="252"/>
      <c r="AP515" s="252"/>
      <c r="AQ515" s="252"/>
      <c r="AR515" s="252"/>
      <c r="AS515" s="252"/>
      <c r="AT515" s="252"/>
      <c r="AU515" s="252"/>
      <c r="AV515" s="252"/>
      <c r="AW515" s="252"/>
      <c r="AX515" s="252"/>
    </row>
    <row r="516" spans="1:50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  <c r="AH516" s="252"/>
      <c r="AI516" s="252"/>
      <c r="AJ516" s="252"/>
      <c r="AK516" s="252"/>
      <c r="AL516" s="252"/>
      <c r="AM516" s="252"/>
      <c r="AN516" s="252"/>
      <c r="AO516" s="252"/>
      <c r="AP516" s="252"/>
      <c r="AQ516" s="252"/>
      <c r="AR516" s="252"/>
      <c r="AS516" s="252"/>
      <c r="AT516" s="252"/>
      <c r="AU516" s="252"/>
      <c r="AV516" s="252"/>
      <c r="AW516" s="252"/>
      <c r="AX516" s="252"/>
    </row>
    <row r="517" spans="1:50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  <c r="AH517" s="252"/>
      <c r="AI517" s="252"/>
      <c r="AJ517" s="252"/>
      <c r="AK517" s="252"/>
      <c r="AL517" s="252"/>
      <c r="AM517" s="252"/>
      <c r="AN517" s="252"/>
      <c r="AO517" s="252"/>
      <c r="AP517" s="252"/>
      <c r="AQ517" s="252"/>
      <c r="AR517" s="252"/>
      <c r="AS517" s="252"/>
      <c r="AT517" s="252"/>
      <c r="AU517" s="252"/>
      <c r="AV517" s="252"/>
      <c r="AW517" s="252"/>
      <c r="AX517" s="252"/>
    </row>
    <row r="518" spans="1:50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  <c r="AH518" s="252"/>
      <c r="AI518" s="252"/>
      <c r="AJ518" s="252"/>
      <c r="AK518" s="252"/>
      <c r="AL518" s="252"/>
      <c r="AM518" s="252"/>
      <c r="AN518" s="252"/>
      <c r="AO518" s="252"/>
      <c r="AP518" s="252"/>
      <c r="AQ518" s="252"/>
      <c r="AR518" s="252"/>
      <c r="AS518" s="252"/>
      <c r="AT518" s="252"/>
      <c r="AU518" s="252"/>
      <c r="AV518" s="252"/>
      <c r="AW518" s="252"/>
      <c r="AX518" s="252"/>
    </row>
    <row r="519" spans="1:50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  <c r="AH519" s="252"/>
      <c r="AI519" s="252"/>
      <c r="AJ519" s="252"/>
      <c r="AK519" s="252"/>
      <c r="AL519" s="252"/>
      <c r="AM519" s="252"/>
      <c r="AN519" s="252"/>
      <c r="AO519" s="252"/>
      <c r="AP519" s="252"/>
      <c r="AQ519" s="252"/>
      <c r="AR519" s="252"/>
      <c r="AS519" s="252"/>
      <c r="AT519" s="252"/>
      <c r="AU519" s="252"/>
      <c r="AV519" s="252"/>
      <c r="AW519" s="252"/>
      <c r="AX519" s="252"/>
    </row>
    <row r="520" spans="1:50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  <c r="AH520" s="252"/>
      <c r="AI520" s="252"/>
      <c r="AJ520" s="252"/>
      <c r="AK520" s="252"/>
      <c r="AL520" s="252"/>
      <c r="AM520" s="252"/>
      <c r="AN520" s="252"/>
      <c r="AO520" s="252"/>
      <c r="AP520" s="252"/>
      <c r="AQ520" s="252"/>
      <c r="AR520" s="252"/>
      <c r="AS520" s="252"/>
      <c r="AT520" s="252"/>
      <c r="AU520" s="252"/>
      <c r="AV520" s="252"/>
      <c r="AW520" s="252"/>
      <c r="AX520" s="252"/>
    </row>
    <row r="521" spans="1:50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  <c r="AH521" s="252"/>
      <c r="AI521" s="252"/>
      <c r="AJ521" s="252"/>
      <c r="AK521" s="252"/>
      <c r="AL521" s="252"/>
      <c r="AM521" s="252"/>
      <c r="AN521" s="252"/>
      <c r="AO521" s="252"/>
      <c r="AP521" s="252"/>
      <c r="AQ521" s="252"/>
      <c r="AR521" s="252"/>
      <c r="AS521" s="252"/>
      <c r="AT521" s="252"/>
      <c r="AU521" s="252"/>
      <c r="AV521" s="252"/>
      <c r="AW521" s="252"/>
      <c r="AX521" s="252"/>
    </row>
    <row r="522" spans="1:50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  <c r="AH522" s="252"/>
      <c r="AI522" s="252"/>
      <c r="AJ522" s="252"/>
      <c r="AK522" s="252"/>
      <c r="AL522" s="252"/>
      <c r="AM522" s="252"/>
      <c r="AN522" s="252"/>
      <c r="AO522" s="252"/>
      <c r="AP522" s="252"/>
      <c r="AQ522" s="252"/>
      <c r="AR522" s="252"/>
      <c r="AS522" s="252"/>
      <c r="AT522" s="252"/>
      <c r="AU522" s="252"/>
      <c r="AV522" s="252"/>
      <c r="AW522" s="252"/>
      <c r="AX522" s="252"/>
    </row>
    <row r="523" spans="1:50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  <c r="AH523" s="252"/>
      <c r="AI523" s="252"/>
      <c r="AJ523" s="252"/>
      <c r="AK523" s="252"/>
      <c r="AL523" s="252"/>
      <c r="AM523" s="252"/>
      <c r="AN523" s="252"/>
      <c r="AO523" s="252"/>
      <c r="AP523" s="252"/>
      <c r="AQ523" s="252"/>
      <c r="AR523" s="252"/>
      <c r="AS523" s="252"/>
      <c r="AT523" s="252"/>
      <c r="AU523" s="252"/>
      <c r="AV523" s="252"/>
      <c r="AW523" s="252"/>
      <c r="AX523" s="252"/>
    </row>
    <row r="524" spans="1:50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  <c r="AH524" s="252"/>
      <c r="AI524" s="252"/>
      <c r="AJ524" s="252"/>
      <c r="AK524" s="252"/>
      <c r="AL524" s="252"/>
      <c r="AM524" s="252"/>
      <c r="AN524" s="252"/>
      <c r="AO524" s="252"/>
      <c r="AP524" s="252"/>
      <c r="AQ524" s="252"/>
      <c r="AR524" s="252"/>
      <c r="AS524" s="252"/>
      <c r="AT524" s="252"/>
      <c r="AU524" s="252"/>
      <c r="AV524" s="252"/>
      <c r="AW524" s="252"/>
      <c r="AX524" s="252"/>
    </row>
    <row r="525" spans="1:50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52"/>
      <c r="AC525" s="252"/>
      <c r="AD525" s="252"/>
      <c r="AE525" s="252"/>
      <c r="AF525" s="252"/>
      <c r="AG525" s="252"/>
      <c r="AH525" s="252"/>
      <c r="AI525" s="252"/>
      <c r="AJ525" s="252"/>
      <c r="AK525" s="252"/>
      <c r="AL525" s="252"/>
      <c r="AM525" s="252"/>
      <c r="AN525" s="252"/>
      <c r="AO525" s="252"/>
      <c r="AP525" s="252"/>
      <c r="AQ525" s="252"/>
      <c r="AR525" s="252"/>
      <c r="AS525" s="252"/>
      <c r="AT525" s="252"/>
      <c r="AU525" s="252"/>
      <c r="AV525" s="252"/>
      <c r="AW525" s="252"/>
      <c r="AX525" s="252"/>
    </row>
    <row r="526" spans="1:50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252"/>
      <c r="AH526" s="252"/>
      <c r="AI526" s="252"/>
      <c r="AJ526" s="252"/>
      <c r="AK526" s="252"/>
      <c r="AL526" s="252"/>
      <c r="AM526" s="252"/>
      <c r="AN526" s="252"/>
      <c r="AO526" s="252"/>
      <c r="AP526" s="252"/>
      <c r="AQ526" s="252"/>
      <c r="AR526" s="252"/>
      <c r="AS526" s="252"/>
      <c r="AT526" s="252"/>
      <c r="AU526" s="252"/>
      <c r="AV526" s="252"/>
      <c r="AW526" s="252"/>
      <c r="AX526" s="252"/>
    </row>
    <row r="527" spans="1:50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252"/>
      <c r="AH527" s="252"/>
      <c r="AI527" s="252"/>
      <c r="AJ527" s="252"/>
      <c r="AK527" s="252"/>
      <c r="AL527" s="252"/>
      <c r="AM527" s="252"/>
      <c r="AN527" s="252"/>
      <c r="AO527" s="252"/>
      <c r="AP527" s="252"/>
      <c r="AQ527" s="252"/>
      <c r="AR527" s="252"/>
      <c r="AS527" s="252"/>
      <c r="AT527" s="252"/>
      <c r="AU527" s="252"/>
      <c r="AV527" s="252"/>
      <c r="AW527" s="252"/>
      <c r="AX527" s="252"/>
    </row>
    <row r="528" spans="1:50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52"/>
      <c r="AC528" s="252"/>
      <c r="AD528" s="252"/>
      <c r="AE528" s="252"/>
      <c r="AF528" s="252"/>
      <c r="AG528" s="252"/>
      <c r="AH528" s="252"/>
      <c r="AI528" s="252"/>
      <c r="AJ528" s="252"/>
      <c r="AK528" s="252"/>
      <c r="AL528" s="252"/>
      <c r="AM528" s="252"/>
      <c r="AN528" s="252"/>
      <c r="AO528" s="252"/>
      <c r="AP528" s="252"/>
      <c r="AQ528" s="252"/>
      <c r="AR528" s="252"/>
      <c r="AS528" s="252"/>
      <c r="AT528" s="252"/>
      <c r="AU528" s="252"/>
      <c r="AV528" s="252"/>
      <c r="AW528" s="252"/>
      <c r="AX528" s="252"/>
    </row>
    <row r="529" spans="1:50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52"/>
      <c r="AC529" s="252"/>
      <c r="AD529" s="252"/>
      <c r="AE529" s="252"/>
      <c r="AF529" s="252"/>
      <c r="AG529" s="252"/>
      <c r="AH529" s="252"/>
      <c r="AI529" s="252"/>
      <c r="AJ529" s="252"/>
      <c r="AK529" s="252"/>
      <c r="AL529" s="252"/>
      <c r="AM529" s="252"/>
      <c r="AN529" s="252"/>
      <c r="AO529" s="252"/>
      <c r="AP529" s="252"/>
      <c r="AQ529" s="252"/>
      <c r="AR529" s="252"/>
      <c r="AS529" s="252"/>
      <c r="AT529" s="252"/>
      <c r="AU529" s="252"/>
      <c r="AV529" s="252"/>
      <c r="AW529" s="252"/>
      <c r="AX529" s="252"/>
    </row>
    <row r="530" spans="1:50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52"/>
      <c r="AC530" s="252"/>
      <c r="AD530" s="252"/>
      <c r="AE530" s="252"/>
      <c r="AF530" s="252"/>
      <c r="AG530" s="252"/>
      <c r="AH530" s="252"/>
      <c r="AI530" s="252"/>
      <c r="AJ530" s="252"/>
      <c r="AK530" s="252"/>
      <c r="AL530" s="252"/>
      <c r="AM530" s="252"/>
      <c r="AN530" s="252"/>
      <c r="AO530" s="252"/>
      <c r="AP530" s="252"/>
      <c r="AQ530" s="252"/>
      <c r="AR530" s="252"/>
      <c r="AS530" s="252"/>
      <c r="AT530" s="252"/>
      <c r="AU530" s="252"/>
      <c r="AV530" s="252"/>
      <c r="AW530" s="252"/>
      <c r="AX530" s="252"/>
    </row>
    <row r="531" spans="1:50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52"/>
      <c r="AC531" s="252"/>
      <c r="AD531" s="252"/>
      <c r="AE531" s="252"/>
      <c r="AF531" s="252"/>
      <c r="AG531" s="252"/>
      <c r="AH531" s="252"/>
      <c r="AI531" s="252"/>
      <c r="AJ531" s="252"/>
      <c r="AK531" s="252"/>
      <c r="AL531" s="252"/>
      <c r="AM531" s="252"/>
      <c r="AN531" s="252"/>
      <c r="AO531" s="252"/>
      <c r="AP531" s="252"/>
      <c r="AQ531" s="252"/>
      <c r="AR531" s="252"/>
      <c r="AS531" s="252"/>
      <c r="AT531" s="252"/>
      <c r="AU531" s="252"/>
      <c r="AV531" s="252"/>
      <c r="AW531" s="252"/>
      <c r="AX531" s="252"/>
    </row>
    <row r="532" spans="1:50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  <c r="AG532" s="252"/>
      <c r="AH532" s="252"/>
      <c r="AI532" s="252"/>
      <c r="AJ532" s="252"/>
      <c r="AK532" s="252"/>
      <c r="AL532" s="252"/>
      <c r="AM532" s="252"/>
      <c r="AN532" s="252"/>
      <c r="AO532" s="252"/>
      <c r="AP532" s="252"/>
      <c r="AQ532" s="252"/>
      <c r="AR532" s="252"/>
      <c r="AS532" s="252"/>
      <c r="AT532" s="252"/>
      <c r="AU532" s="252"/>
      <c r="AV532" s="252"/>
      <c r="AW532" s="252"/>
      <c r="AX532" s="252"/>
    </row>
    <row r="533" spans="1:50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  <c r="AG533" s="252"/>
      <c r="AH533" s="252"/>
      <c r="AI533" s="252"/>
      <c r="AJ533" s="252"/>
      <c r="AK533" s="252"/>
      <c r="AL533" s="252"/>
      <c r="AM533" s="252"/>
      <c r="AN533" s="252"/>
      <c r="AO533" s="252"/>
      <c r="AP533" s="252"/>
      <c r="AQ533" s="252"/>
      <c r="AR533" s="252"/>
      <c r="AS533" s="252"/>
      <c r="AT533" s="252"/>
      <c r="AU533" s="252"/>
      <c r="AV533" s="252"/>
      <c r="AW533" s="252"/>
      <c r="AX533" s="252"/>
    </row>
    <row r="534" spans="1:50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52"/>
      <c r="AC534" s="252"/>
      <c r="AD534" s="252"/>
      <c r="AE534" s="252"/>
      <c r="AF534" s="252"/>
      <c r="AG534" s="252"/>
      <c r="AH534" s="252"/>
      <c r="AI534" s="252"/>
      <c r="AJ534" s="252"/>
      <c r="AK534" s="252"/>
      <c r="AL534" s="252"/>
      <c r="AM534" s="252"/>
      <c r="AN534" s="252"/>
      <c r="AO534" s="252"/>
      <c r="AP534" s="252"/>
      <c r="AQ534" s="252"/>
      <c r="AR534" s="252"/>
      <c r="AS534" s="252"/>
      <c r="AT534" s="252"/>
      <c r="AU534" s="252"/>
      <c r="AV534" s="252"/>
      <c r="AW534" s="252"/>
      <c r="AX534" s="252"/>
    </row>
    <row r="535" spans="1:50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  <c r="AG535" s="252"/>
      <c r="AH535" s="252"/>
      <c r="AI535" s="252"/>
      <c r="AJ535" s="252"/>
      <c r="AK535" s="252"/>
      <c r="AL535" s="252"/>
      <c r="AM535" s="252"/>
      <c r="AN535" s="252"/>
      <c r="AO535" s="252"/>
      <c r="AP535" s="252"/>
      <c r="AQ535" s="252"/>
      <c r="AR535" s="252"/>
      <c r="AS535" s="252"/>
      <c r="AT535" s="252"/>
      <c r="AU535" s="252"/>
      <c r="AV535" s="252"/>
      <c r="AW535" s="252"/>
      <c r="AX535" s="252"/>
    </row>
    <row r="536" spans="1:50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52"/>
      <c r="AC536" s="252"/>
      <c r="AD536" s="252"/>
      <c r="AE536" s="252"/>
      <c r="AF536" s="252"/>
      <c r="AG536" s="252"/>
      <c r="AH536" s="252"/>
      <c r="AI536" s="252"/>
      <c r="AJ536" s="252"/>
      <c r="AK536" s="252"/>
      <c r="AL536" s="252"/>
      <c r="AM536" s="252"/>
      <c r="AN536" s="252"/>
      <c r="AO536" s="252"/>
      <c r="AP536" s="252"/>
      <c r="AQ536" s="252"/>
      <c r="AR536" s="252"/>
      <c r="AS536" s="252"/>
      <c r="AT536" s="252"/>
      <c r="AU536" s="252"/>
      <c r="AV536" s="252"/>
      <c r="AW536" s="252"/>
      <c r="AX536" s="252"/>
    </row>
    <row r="537" spans="1:50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  <c r="AG537" s="252"/>
      <c r="AH537" s="252"/>
      <c r="AI537" s="252"/>
      <c r="AJ537" s="252"/>
      <c r="AK537" s="252"/>
      <c r="AL537" s="252"/>
      <c r="AM537" s="252"/>
      <c r="AN537" s="252"/>
      <c r="AO537" s="252"/>
      <c r="AP537" s="252"/>
      <c r="AQ537" s="252"/>
      <c r="AR537" s="252"/>
      <c r="AS537" s="252"/>
      <c r="AT537" s="252"/>
      <c r="AU537" s="252"/>
      <c r="AV537" s="252"/>
      <c r="AW537" s="252"/>
      <c r="AX537" s="252"/>
    </row>
    <row r="538" spans="1:50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52"/>
      <c r="AC538" s="252"/>
      <c r="AD538" s="252"/>
      <c r="AE538" s="252"/>
      <c r="AF538" s="252"/>
      <c r="AG538" s="252"/>
      <c r="AH538" s="252"/>
      <c r="AI538" s="252"/>
      <c r="AJ538" s="252"/>
      <c r="AK538" s="252"/>
      <c r="AL538" s="252"/>
      <c r="AM538" s="252"/>
      <c r="AN538" s="252"/>
      <c r="AO538" s="252"/>
      <c r="AP538" s="252"/>
      <c r="AQ538" s="252"/>
      <c r="AR538" s="252"/>
      <c r="AS538" s="252"/>
      <c r="AT538" s="252"/>
      <c r="AU538" s="252"/>
      <c r="AV538" s="252"/>
      <c r="AW538" s="252"/>
      <c r="AX538" s="252"/>
    </row>
    <row r="539" spans="1:50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52"/>
      <c r="AC539" s="252"/>
      <c r="AD539" s="252"/>
      <c r="AE539" s="252"/>
      <c r="AF539" s="252"/>
      <c r="AG539" s="252"/>
      <c r="AH539" s="252"/>
      <c r="AI539" s="252"/>
      <c r="AJ539" s="252"/>
      <c r="AK539" s="252"/>
      <c r="AL539" s="252"/>
      <c r="AM539" s="252"/>
      <c r="AN539" s="252"/>
      <c r="AO539" s="252"/>
      <c r="AP539" s="252"/>
      <c r="AQ539" s="252"/>
      <c r="AR539" s="252"/>
      <c r="AS539" s="252"/>
      <c r="AT539" s="252"/>
      <c r="AU539" s="252"/>
      <c r="AV539" s="252"/>
      <c r="AW539" s="252"/>
      <c r="AX539" s="252"/>
    </row>
    <row r="540" spans="1:50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52"/>
      <c r="AC540" s="252"/>
      <c r="AD540" s="252"/>
      <c r="AE540" s="252"/>
      <c r="AF540" s="252"/>
      <c r="AG540" s="252"/>
      <c r="AH540" s="252"/>
      <c r="AI540" s="252"/>
      <c r="AJ540" s="252"/>
      <c r="AK540" s="252"/>
      <c r="AL540" s="252"/>
      <c r="AM540" s="252"/>
      <c r="AN540" s="252"/>
      <c r="AO540" s="252"/>
      <c r="AP540" s="252"/>
      <c r="AQ540" s="252"/>
      <c r="AR540" s="252"/>
      <c r="AS540" s="252"/>
      <c r="AT540" s="252"/>
      <c r="AU540" s="252"/>
      <c r="AV540" s="252"/>
      <c r="AW540" s="252"/>
      <c r="AX540" s="252"/>
    </row>
    <row r="541" spans="1:50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52"/>
      <c r="AC541" s="252"/>
      <c r="AD541" s="252"/>
      <c r="AE541" s="252"/>
      <c r="AF541" s="252"/>
      <c r="AG541" s="252"/>
      <c r="AH541" s="252"/>
      <c r="AI541" s="252"/>
      <c r="AJ541" s="252"/>
      <c r="AK541" s="252"/>
      <c r="AL541" s="252"/>
      <c r="AM541" s="252"/>
      <c r="AN541" s="252"/>
      <c r="AO541" s="252"/>
      <c r="AP541" s="252"/>
      <c r="AQ541" s="252"/>
      <c r="AR541" s="252"/>
      <c r="AS541" s="252"/>
      <c r="AT541" s="252"/>
      <c r="AU541" s="252"/>
      <c r="AV541" s="252"/>
      <c r="AW541" s="252"/>
      <c r="AX541" s="252"/>
    </row>
    <row r="542" spans="1:50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52"/>
      <c r="AC542" s="252"/>
      <c r="AD542" s="252"/>
      <c r="AE542" s="252"/>
      <c r="AF542" s="252"/>
      <c r="AG542" s="252"/>
      <c r="AH542" s="252"/>
      <c r="AI542" s="252"/>
      <c r="AJ542" s="252"/>
      <c r="AK542" s="252"/>
      <c r="AL542" s="252"/>
      <c r="AM542" s="252"/>
      <c r="AN542" s="252"/>
      <c r="AO542" s="252"/>
      <c r="AP542" s="252"/>
      <c r="AQ542" s="252"/>
      <c r="AR542" s="252"/>
      <c r="AS542" s="252"/>
      <c r="AT542" s="252"/>
      <c r="AU542" s="252"/>
      <c r="AV542" s="252"/>
      <c r="AW542" s="252"/>
      <c r="AX542" s="252"/>
    </row>
    <row r="543" spans="1:50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52"/>
      <c r="AC543" s="252"/>
      <c r="AD543" s="252"/>
      <c r="AE543" s="252"/>
      <c r="AF543" s="252"/>
      <c r="AG543" s="252"/>
      <c r="AH543" s="252"/>
      <c r="AI543" s="252"/>
      <c r="AJ543" s="252"/>
      <c r="AK543" s="252"/>
      <c r="AL543" s="252"/>
      <c r="AM543" s="252"/>
      <c r="AN543" s="252"/>
      <c r="AO543" s="252"/>
      <c r="AP543" s="252"/>
      <c r="AQ543" s="252"/>
      <c r="AR543" s="252"/>
      <c r="AS543" s="252"/>
      <c r="AT543" s="252"/>
      <c r="AU543" s="252"/>
      <c r="AV543" s="252"/>
      <c r="AW543" s="252"/>
      <c r="AX543" s="252"/>
    </row>
    <row r="544" spans="1:50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52"/>
      <c r="AC544" s="252"/>
      <c r="AD544" s="252"/>
      <c r="AE544" s="252"/>
      <c r="AF544" s="252"/>
      <c r="AG544" s="252"/>
      <c r="AH544" s="252"/>
      <c r="AI544" s="252"/>
      <c r="AJ544" s="252"/>
      <c r="AK544" s="252"/>
      <c r="AL544" s="252"/>
      <c r="AM544" s="252"/>
      <c r="AN544" s="252"/>
      <c r="AO544" s="252"/>
      <c r="AP544" s="252"/>
      <c r="AQ544" s="252"/>
      <c r="AR544" s="252"/>
      <c r="AS544" s="252"/>
      <c r="AT544" s="252"/>
      <c r="AU544" s="252"/>
      <c r="AV544" s="252"/>
      <c r="AW544" s="252"/>
      <c r="AX544" s="252"/>
    </row>
    <row r="545" spans="1:50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52"/>
      <c r="AC545" s="252"/>
      <c r="AD545" s="252"/>
      <c r="AE545" s="252"/>
      <c r="AF545" s="252"/>
      <c r="AG545" s="252"/>
      <c r="AH545" s="252"/>
      <c r="AI545" s="252"/>
      <c r="AJ545" s="252"/>
      <c r="AK545" s="252"/>
      <c r="AL545" s="252"/>
      <c r="AM545" s="252"/>
      <c r="AN545" s="252"/>
      <c r="AO545" s="252"/>
      <c r="AP545" s="252"/>
      <c r="AQ545" s="252"/>
      <c r="AR545" s="252"/>
      <c r="AS545" s="252"/>
      <c r="AT545" s="252"/>
      <c r="AU545" s="252"/>
      <c r="AV545" s="252"/>
      <c r="AW545" s="252"/>
      <c r="AX545" s="252"/>
    </row>
    <row r="546" spans="1:50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52"/>
      <c r="AC546" s="252"/>
      <c r="AD546" s="252"/>
      <c r="AE546" s="252"/>
      <c r="AF546" s="252"/>
      <c r="AG546" s="252"/>
      <c r="AH546" s="252"/>
      <c r="AI546" s="252"/>
      <c r="AJ546" s="252"/>
      <c r="AK546" s="252"/>
      <c r="AL546" s="252"/>
      <c r="AM546" s="252"/>
      <c r="AN546" s="252"/>
      <c r="AO546" s="252"/>
      <c r="AP546" s="252"/>
      <c r="AQ546" s="252"/>
      <c r="AR546" s="252"/>
      <c r="AS546" s="252"/>
      <c r="AT546" s="252"/>
      <c r="AU546" s="252"/>
      <c r="AV546" s="252"/>
      <c r="AW546" s="252"/>
      <c r="AX546" s="252"/>
    </row>
    <row r="547" spans="1:50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  <c r="AH547" s="252"/>
      <c r="AI547" s="252"/>
      <c r="AJ547" s="252"/>
      <c r="AK547" s="252"/>
      <c r="AL547" s="252"/>
      <c r="AM547" s="252"/>
      <c r="AN547" s="252"/>
      <c r="AO547" s="252"/>
      <c r="AP547" s="252"/>
      <c r="AQ547" s="252"/>
      <c r="AR547" s="252"/>
      <c r="AS547" s="252"/>
      <c r="AT547" s="252"/>
      <c r="AU547" s="252"/>
      <c r="AV547" s="252"/>
      <c r="AW547" s="252"/>
      <c r="AX547" s="252"/>
    </row>
    <row r="548" spans="1:50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</row>
    <row r="549" spans="1:50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  <c r="AH549" s="252"/>
      <c r="AI549" s="252"/>
      <c r="AJ549" s="252"/>
      <c r="AK549" s="252"/>
      <c r="AL549" s="252"/>
      <c r="AM549" s="252"/>
      <c r="AN549" s="252"/>
      <c r="AO549" s="252"/>
      <c r="AP549" s="252"/>
      <c r="AQ549" s="252"/>
      <c r="AR549" s="252"/>
      <c r="AS549" s="252"/>
      <c r="AT549" s="252"/>
      <c r="AU549" s="252"/>
      <c r="AV549" s="252"/>
      <c r="AW549" s="252"/>
      <c r="AX549" s="252"/>
    </row>
    <row r="550" spans="1:50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  <c r="AH550" s="252"/>
      <c r="AI550" s="252"/>
      <c r="AJ550" s="252"/>
      <c r="AK550" s="252"/>
      <c r="AL550" s="252"/>
      <c r="AM550" s="252"/>
      <c r="AN550" s="252"/>
      <c r="AO550" s="252"/>
      <c r="AP550" s="252"/>
      <c r="AQ550" s="252"/>
      <c r="AR550" s="252"/>
      <c r="AS550" s="252"/>
      <c r="AT550" s="252"/>
      <c r="AU550" s="252"/>
      <c r="AV550" s="252"/>
      <c r="AW550" s="252"/>
      <c r="AX550" s="252"/>
    </row>
    <row r="551" spans="1:50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  <c r="AH551" s="252"/>
      <c r="AI551" s="252"/>
      <c r="AJ551" s="252"/>
      <c r="AK551" s="252"/>
      <c r="AL551" s="252"/>
      <c r="AM551" s="252"/>
      <c r="AN551" s="252"/>
      <c r="AO551" s="252"/>
      <c r="AP551" s="252"/>
      <c r="AQ551" s="252"/>
      <c r="AR551" s="252"/>
      <c r="AS551" s="252"/>
      <c r="AT551" s="252"/>
      <c r="AU551" s="252"/>
      <c r="AV551" s="252"/>
      <c r="AW551" s="252"/>
      <c r="AX551" s="252"/>
    </row>
    <row r="552" spans="1:50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  <c r="AH552" s="252"/>
      <c r="AI552" s="252"/>
      <c r="AJ552" s="252"/>
      <c r="AK552" s="252"/>
      <c r="AL552" s="252"/>
      <c r="AM552" s="252"/>
      <c r="AN552" s="252"/>
      <c r="AO552" s="252"/>
      <c r="AP552" s="252"/>
      <c r="AQ552" s="252"/>
      <c r="AR552" s="252"/>
      <c r="AS552" s="252"/>
      <c r="AT552" s="252"/>
      <c r="AU552" s="252"/>
      <c r="AV552" s="252"/>
      <c r="AW552" s="252"/>
      <c r="AX552" s="252"/>
    </row>
    <row r="553" spans="1:50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  <c r="AH553" s="252"/>
      <c r="AI553" s="252"/>
      <c r="AJ553" s="252"/>
      <c r="AK553" s="252"/>
      <c r="AL553" s="252"/>
      <c r="AM553" s="252"/>
      <c r="AN553" s="252"/>
      <c r="AO553" s="252"/>
      <c r="AP553" s="252"/>
      <c r="AQ553" s="252"/>
      <c r="AR553" s="252"/>
      <c r="AS553" s="252"/>
      <c r="AT553" s="252"/>
      <c r="AU553" s="252"/>
      <c r="AV553" s="252"/>
      <c r="AW553" s="252"/>
      <c r="AX553" s="252"/>
    </row>
    <row r="554" spans="1:50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  <c r="AH554" s="252"/>
      <c r="AI554" s="252"/>
      <c r="AJ554" s="252"/>
      <c r="AK554" s="252"/>
      <c r="AL554" s="252"/>
      <c r="AM554" s="252"/>
      <c r="AN554" s="252"/>
      <c r="AO554" s="252"/>
      <c r="AP554" s="252"/>
      <c r="AQ554" s="252"/>
      <c r="AR554" s="252"/>
      <c r="AS554" s="252"/>
      <c r="AT554" s="252"/>
      <c r="AU554" s="252"/>
      <c r="AV554" s="252"/>
      <c r="AW554" s="252"/>
      <c r="AX554" s="252"/>
    </row>
    <row r="555" spans="1:50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</row>
    <row r="556" spans="1:50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</row>
    <row r="557" spans="1:50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</row>
    <row r="558" spans="1:50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  <c r="AH558" s="252"/>
      <c r="AI558" s="252"/>
      <c r="AJ558" s="252"/>
      <c r="AK558" s="252"/>
      <c r="AL558" s="252"/>
      <c r="AM558" s="252"/>
      <c r="AN558" s="252"/>
      <c r="AO558" s="252"/>
      <c r="AP558" s="252"/>
      <c r="AQ558" s="252"/>
      <c r="AR558" s="252"/>
      <c r="AS558" s="252"/>
      <c r="AT558" s="252"/>
      <c r="AU558" s="252"/>
      <c r="AV558" s="252"/>
      <c r="AW558" s="252"/>
      <c r="AX558" s="252"/>
    </row>
    <row r="559" spans="1:50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  <c r="AH559" s="252"/>
      <c r="AI559" s="252"/>
      <c r="AJ559" s="252"/>
      <c r="AK559" s="252"/>
      <c r="AL559" s="252"/>
      <c r="AM559" s="252"/>
      <c r="AN559" s="252"/>
      <c r="AO559" s="252"/>
      <c r="AP559" s="252"/>
      <c r="AQ559" s="252"/>
      <c r="AR559" s="252"/>
      <c r="AS559" s="252"/>
      <c r="AT559" s="252"/>
      <c r="AU559" s="252"/>
      <c r="AV559" s="252"/>
      <c r="AW559" s="252"/>
      <c r="AX559" s="252"/>
    </row>
    <row r="560" spans="1:50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  <c r="AH560" s="252"/>
      <c r="AI560" s="252"/>
      <c r="AJ560" s="252"/>
      <c r="AK560" s="252"/>
      <c r="AL560" s="252"/>
      <c r="AM560" s="252"/>
      <c r="AN560" s="252"/>
      <c r="AO560" s="252"/>
      <c r="AP560" s="252"/>
      <c r="AQ560" s="252"/>
      <c r="AR560" s="252"/>
      <c r="AS560" s="252"/>
      <c r="AT560" s="252"/>
      <c r="AU560" s="252"/>
      <c r="AV560" s="252"/>
      <c r="AW560" s="252"/>
      <c r="AX560" s="252"/>
    </row>
    <row r="561" spans="1:50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  <c r="AH561" s="252"/>
      <c r="AI561" s="252"/>
      <c r="AJ561" s="252"/>
      <c r="AK561" s="252"/>
      <c r="AL561" s="252"/>
      <c r="AM561" s="252"/>
      <c r="AN561" s="252"/>
      <c r="AO561" s="252"/>
      <c r="AP561" s="252"/>
      <c r="AQ561" s="252"/>
      <c r="AR561" s="252"/>
      <c r="AS561" s="252"/>
      <c r="AT561" s="252"/>
      <c r="AU561" s="252"/>
      <c r="AV561" s="252"/>
      <c r="AW561" s="252"/>
      <c r="AX561" s="252"/>
    </row>
    <row r="562" spans="1:50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  <c r="AH562" s="252"/>
      <c r="AI562" s="252"/>
      <c r="AJ562" s="252"/>
      <c r="AK562" s="252"/>
      <c r="AL562" s="252"/>
      <c r="AM562" s="252"/>
      <c r="AN562" s="252"/>
      <c r="AO562" s="252"/>
      <c r="AP562" s="252"/>
      <c r="AQ562" s="252"/>
      <c r="AR562" s="252"/>
      <c r="AS562" s="252"/>
      <c r="AT562" s="252"/>
      <c r="AU562" s="252"/>
      <c r="AV562" s="252"/>
      <c r="AW562" s="252"/>
      <c r="AX562" s="252"/>
    </row>
    <row r="563" spans="1:50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  <c r="AH563" s="252"/>
      <c r="AI563" s="252"/>
      <c r="AJ563" s="252"/>
      <c r="AK563" s="252"/>
      <c r="AL563" s="252"/>
      <c r="AM563" s="252"/>
      <c r="AN563" s="252"/>
      <c r="AO563" s="252"/>
      <c r="AP563" s="252"/>
      <c r="AQ563" s="252"/>
      <c r="AR563" s="252"/>
      <c r="AS563" s="252"/>
      <c r="AT563" s="252"/>
      <c r="AU563" s="252"/>
      <c r="AV563" s="252"/>
      <c r="AW563" s="252"/>
      <c r="AX563" s="252"/>
    </row>
    <row r="564" spans="1:50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  <c r="AH564" s="252"/>
      <c r="AI564" s="252"/>
      <c r="AJ564" s="252"/>
      <c r="AK564" s="252"/>
      <c r="AL564" s="252"/>
      <c r="AM564" s="252"/>
      <c r="AN564" s="252"/>
      <c r="AO564" s="252"/>
      <c r="AP564" s="252"/>
      <c r="AQ564" s="252"/>
      <c r="AR564" s="252"/>
      <c r="AS564" s="252"/>
      <c r="AT564" s="252"/>
      <c r="AU564" s="252"/>
      <c r="AV564" s="252"/>
      <c r="AW564" s="252"/>
      <c r="AX564" s="252"/>
    </row>
    <row r="565" spans="1:50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  <c r="AH565" s="252"/>
      <c r="AI565" s="252"/>
      <c r="AJ565" s="252"/>
      <c r="AK565" s="252"/>
      <c r="AL565" s="252"/>
      <c r="AM565" s="252"/>
      <c r="AN565" s="252"/>
      <c r="AO565" s="252"/>
      <c r="AP565" s="252"/>
      <c r="AQ565" s="252"/>
      <c r="AR565" s="252"/>
      <c r="AS565" s="252"/>
      <c r="AT565" s="252"/>
      <c r="AU565" s="252"/>
      <c r="AV565" s="252"/>
      <c r="AW565" s="252"/>
      <c r="AX565" s="252"/>
    </row>
    <row r="566" spans="1:50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  <c r="AH566" s="252"/>
      <c r="AI566" s="252"/>
      <c r="AJ566" s="252"/>
      <c r="AK566" s="252"/>
      <c r="AL566" s="252"/>
      <c r="AM566" s="252"/>
      <c r="AN566" s="252"/>
      <c r="AO566" s="252"/>
      <c r="AP566" s="252"/>
      <c r="AQ566" s="252"/>
      <c r="AR566" s="252"/>
      <c r="AS566" s="252"/>
      <c r="AT566" s="252"/>
      <c r="AU566" s="252"/>
      <c r="AV566" s="252"/>
      <c r="AW566" s="252"/>
      <c r="AX566" s="252"/>
    </row>
    <row r="567" spans="1:50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  <c r="AH567" s="252"/>
      <c r="AI567" s="252"/>
      <c r="AJ567" s="252"/>
      <c r="AK567" s="252"/>
      <c r="AL567" s="252"/>
      <c r="AM567" s="252"/>
      <c r="AN567" s="252"/>
      <c r="AO567" s="252"/>
      <c r="AP567" s="252"/>
      <c r="AQ567" s="252"/>
      <c r="AR567" s="252"/>
      <c r="AS567" s="252"/>
      <c r="AT567" s="252"/>
      <c r="AU567" s="252"/>
      <c r="AV567" s="252"/>
      <c r="AW567" s="252"/>
      <c r="AX567" s="252"/>
    </row>
    <row r="568" spans="1:50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  <c r="AH568" s="252"/>
      <c r="AI568" s="252"/>
      <c r="AJ568" s="252"/>
      <c r="AK568" s="252"/>
      <c r="AL568" s="252"/>
      <c r="AM568" s="252"/>
      <c r="AN568" s="252"/>
      <c r="AO568" s="252"/>
      <c r="AP568" s="252"/>
      <c r="AQ568" s="252"/>
      <c r="AR568" s="252"/>
      <c r="AS568" s="252"/>
      <c r="AT568" s="252"/>
      <c r="AU568" s="252"/>
      <c r="AV568" s="252"/>
      <c r="AW568" s="252"/>
      <c r="AX568" s="252"/>
    </row>
    <row r="569" spans="1:50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</row>
    <row r="570" spans="1:50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  <c r="AH570" s="252"/>
      <c r="AI570" s="252"/>
      <c r="AJ570" s="252"/>
      <c r="AK570" s="252"/>
      <c r="AL570" s="252"/>
      <c r="AM570" s="252"/>
      <c r="AN570" s="252"/>
      <c r="AO570" s="252"/>
      <c r="AP570" s="252"/>
      <c r="AQ570" s="252"/>
      <c r="AR570" s="252"/>
      <c r="AS570" s="252"/>
      <c r="AT570" s="252"/>
      <c r="AU570" s="252"/>
      <c r="AV570" s="252"/>
      <c r="AW570" s="252"/>
      <c r="AX570" s="252"/>
    </row>
    <row r="571" spans="1:50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  <c r="AH571" s="252"/>
      <c r="AI571" s="252"/>
      <c r="AJ571" s="252"/>
      <c r="AK571" s="252"/>
      <c r="AL571" s="252"/>
      <c r="AM571" s="252"/>
      <c r="AN571" s="252"/>
      <c r="AO571" s="252"/>
      <c r="AP571" s="252"/>
      <c r="AQ571" s="252"/>
      <c r="AR571" s="252"/>
      <c r="AS571" s="252"/>
      <c r="AT571" s="252"/>
      <c r="AU571" s="252"/>
      <c r="AV571" s="252"/>
      <c r="AW571" s="252"/>
      <c r="AX571" s="252"/>
    </row>
    <row r="572" spans="1:50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52"/>
      <c r="AS572" s="252"/>
      <c r="AT572" s="252"/>
      <c r="AU572" s="252"/>
      <c r="AV572" s="252"/>
      <c r="AW572" s="252"/>
      <c r="AX572" s="252"/>
    </row>
    <row r="573" spans="1:50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  <c r="AH573" s="252"/>
      <c r="AI573" s="252"/>
      <c r="AJ573" s="252"/>
      <c r="AK573" s="252"/>
      <c r="AL573" s="252"/>
      <c r="AM573" s="252"/>
      <c r="AN573" s="252"/>
      <c r="AO573" s="252"/>
      <c r="AP573" s="252"/>
      <c r="AQ573" s="252"/>
      <c r="AR573" s="252"/>
      <c r="AS573" s="252"/>
      <c r="AT573" s="252"/>
      <c r="AU573" s="252"/>
      <c r="AV573" s="252"/>
      <c r="AW573" s="252"/>
      <c r="AX573" s="252"/>
    </row>
    <row r="574" spans="1:50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  <c r="AH574" s="252"/>
      <c r="AI574" s="252"/>
      <c r="AJ574" s="252"/>
      <c r="AK574" s="252"/>
      <c r="AL574" s="252"/>
      <c r="AM574" s="252"/>
      <c r="AN574" s="252"/>
      <c r="AO574" s="252"/>
      <c r="AP574" s="252"/>
      <c r="AQ574" s="252"/>
      <c r="AR574" s="252"/>
      <c r="AS574" s="252"/>
      <c r="AT574" s="252"/>
      <c r="AU574" s="252"/>
      <c r="AV574" s="252"/>
      <c r="AW574" s="252"/>
      <c r="AX574" s="252"/>
    </row>
    <row r="575" spans="1:50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  <c r="AH575" s="252"/>
      <c r="AI575" s="252"/>
      <c r="AJ575" s="252"/>
      <c r="AK575" s="252"/>
      <c r="AL575" s="252"/>
      <c r="AM575" s="252"/>
      <c r="AN575" s="252"/>
      <c r="AO575" s="252"/>
      <c r="AP575" s="252"/>
      <c r="AQ575" s="252"/>
      <c r="AR575" s="252"/>
      <c r="AS575" s="252"/>
      <c r="AT575" s="252"/>
      <c r="AU575" s="252"/>
      <c r="AV575" s="252"/>
      <c r="AW575" s="252"/>
      <c r="AX575" s="252"/>
    </row>
    <row r="576" spans="1:50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  <c r="AH576" s="252"/>
      <c r="AI576" s="252"/>
      <c r="AJ576" s="252"/>
      <c r="AK576" s="252"/>
      <c r="AL576" s="252"/>
      <c r="AM576" s="252"/>
      <c r="AN576" s="252"/>
      <c r="AO576" s="252"/>
      <c r="AP576" s="252"/>
      <c r="AQ576" s="252"/>
      <c r="AR576" s="252"/>
      <c r="AS576" s="252"/>
      <c r="AT576" s="252"/>
      <c r="AU576" s="252"/>
      <c r="AV576" s="252"/>
      <c r="AW576" s="252"/>
      <c r="AX576" s="252"/>
    </row>
    <row r="577" spans="1:50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  <c r="AH577" s="252"/>
      <c r="AI577" s="252"/>
      <c r="AJ577" s="252"/>
      <c r="AK577" s="252"/>
      <c r="AL577" s="252"/>
      <c r="AM577" s="252"/>
      <c r="AN577" s="252"/>
      <c r="AO577" s="252"/>
      <c r="AP577" s="252"/>
      <c r="AQ577" s="252"/>
      <c r="AR577" s="252"/>
      <c r="AS577" s="252"/>
      <c r="AT577" s="252"/>
      <c r="AU577" s="252"/>
      <c r="AV577" s="252"/>
      <c r="AW577" s="252"/>
      <c r="AX577" s="252"/>
    </row>
    <row r="578" spans="1:50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52"/>
      <c r="AC578" s="252"/>
      <c r="AD578" s="252"/>
      <c r="AE578" s="252"/>
      <c r="AF578" s="252"/>
      <c r="AG578" s="252"/>
      <c r="AH578" s="252"/>
      <c r="AI578" s="252"/>
      <c r="AJ578" s="252"/>
      <c r="AK578" s="252"/>
      <c r="AL578" s="252"/>
      <c r="AM578" s="252"/>
      <c r="AN578" s="252"/>
      <c r="AO578" s="252"/>
      <c r="AP578" s="252"/>
      <c r="AQ578" s="252"/>
      <c r="AR578" s="252"/>
      <c r="AS578" s="252"/>
      <c r="AT578" s="252"/>
      <c r="AU578" s="252"/>
      <c r="AV578" s="252"/>
      <c r="AW578" s="252"/>
      <c r="AX578" s="252"/>
    </row>
    <row r="579" spans="1:50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52"/>
      <c r="AC579" s="252"/>
      <c r="AD579" s="252"/>
      <c r="AE579" s="252"/>
      <c r="AF579" s="252"/>
      <c r="AG579" s="252"/>
      <c r="AH579" s="252"/>
      <c r="AI579" s="252"/>
      <c r="AJ579" s="252"/>
      <c r="AK579" s="252"/>
      <c r="AL579" s="252"/>
      <c r="AM579" s="252"/>
      <c r="AN579" s="252"/>
      <c r="AO579" s="252"/>
      <c r="AP579" s="252"/>
      <c r="AQ579" s="252"/>
      <c r="AR579" s="252"/>
      <c r="AS579" s="252"/>
      <c r="AT579" s="252"/>
      <c r="AU579" s="252"/>
      <c r="AV579" s="252"/>
      <c r="AW579" s="252"/>
      <c r="AX579" s="252"/>
    </row>
    <row r="580" spans="1:50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  <c r="AH580" s="252"/>
      <c r="AI580" s="252"/>
      <c r="AJ580" s="252"/>
      <c r="AK580" s="252"/>
      <c r="AL580" s="252"/>
      <c r="AM580" s="252"/>
      <c r="AN580" s="252"/>
      <c r="AO580" s="252"/>
      <c r="AP580" s="252"/>
      <c r="AQ580" s="252"/>
      <c r="AR580" s="252"/>
      <c r="AS580" s="252"/>
      <c r="AT580" s="252"/>
      <c r="AU580" s="252"/>
      <c r="AV580" s="252"/>
      <c r="AW580" s="252"/>
      <c r="AX580" s="252"/>
    </row>
    <row r="581" spans="1:50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52"/>
      <c r="AC581" s="252"/>
      <c r="AD581" s="252"/>
      <c r="AE581" s="252"/>
      <c r="AF581" s="252"/>
      <c r="AG581" s="252"/>
      <c r="AH581" s="252"/>
      <c r="AI581" s="252"/>
      <c r="AJ581" s="252"/>
      <c r="AK581" s="252"/>
      <c r="AL581" s="252"/>
      <c r="AM581" s="252"/>
      <c r="AN581" s="252"/>
      <c r="AO581" s="252"/>
      <c r="AP581" s="252"/>
      <c r="AQ581" s="252"/>
      <c r="AR581" s="252"/>
      <c r="AS581" s="252"/>
      <c r="AT581" s="252"/>
      <c r="AU581" s="252"/>
      <c r="AV581" s="252"/>
      <c r="AW581" s="252"/>
      <c r="AX581" s="252"/>
    </row>
    <row r="582" spans="1:50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52"/>
      <c r="AC582" s="252"/>
      <c r="AD582" s="252"/>
      <c r="AE582" s="252"/>
      <c r="AF582" s="252"/>
      <c r="AG582" s="252"/>
      <c r="AH582" s="252"/>
      <c r="AI582" s="252"/>
      <c r="AJ582" s="252"/>
      <c r="AK582" s="252"/>
      <c r="AL582" s="252"/>
      <c r="AM582" s="252"/>
      <c r="AN582" s="252"/>
      <c r="AO582" s="252"/>
      <c r="AP582" s="252"/>
      <c r="AQ582" s="252"/>
      <c r="AR582" s="252"/>
      <c r="AS582" s="252"/>
      <c r="AT582" s="252"/>
      <c r="AU582" s="252"/>
      <c r="AV582" s="252"/>
      <c r="AW582" s="252"/>
      <c r="AX582" s="252"/>
    </row>
    <row r="583" spans="1:50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</row>
    <row r="584" spans="1:50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</row>
    <row r="585" spans="1:50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  <c r="AH585" s="252"/>
      <c r="AI585" s="252"/>
      <c r="AJ585" s="252"/>
      <c r="AK585" s="252"/>
      <c r="AL585" s="252"/>
      <c r="AM585" s="252"/>
      <c r="AN585" s="252"/>
      <c r="AO585" s="252"/>
      <c r="AP585" s="252"/>
      <c r="AQ585" s="252"/>
      <c r="AR585" s="252"/>
      <c r="AS585" s="252"/>
      <c r="AT585" s="252"/>
      <c r="AU585" s="252"/>
      <c r="AV585" s="252"/>
      <c r="AW585" s="252"/>
      <c r="AX585" s="252"/>
    </row>
    <row r="586" spans="1:50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  <c r="AJ586" s="252"/>
      <c r="AK586" s="252"/>
      <c r="AL586" s="252"/>
      <c r="AM586" s="252"/>
      <c r="AN586" s="252"/>
      <c r="AO586" s="252"/>
      <c r="AP586" s="252"/>
      <c r="AQ586" s="252"/>
      <c r="AR586" s="252"/>
      <c r="AS586" s="252"/>
      <c r="AT586" s="252"/>
      <c r="AU586" s="252"/>
      <c r="AV586" s="252"/>
      <c r="AW586" s="252"/>
      <c r="AX586" s="252"/>
    </row>
    <row r="587" spans="1:50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  <c r="AH587" s="252"/>
      <c r="AI587" s="252"/>
      <c r="AJ587" s="252"/>
      <c r="AK587" s="252"/>
      <c r="AL587" s="252"/>
      <c r="AM587" s="252"/>
      <c r="AN587" s="252"/>
      <c r="AO587" s="252"/>
      <c r="AP587" s="252"/>
      <c r="AQ587" s="252"/>
      <c r="AR587" s="252"/>
      <c r="AS587" s="252"/>
      <c r="AT587" s="252"/>
      <c r="AU587" s="252"/>
      <c r="AV587" s="252"/>
      <c r="AW587" s="252"/>
      <c r="AX587" s="252"/>
    </row>
    <row r="588" spans="1:50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  <c r="AH588" s="252"/>
      <c r="AI588" s="252"/>
      <c r="AJ588" s="252"/>
      <c r="AK588" s="252"/>
      <c r="AL588" s="252"/>
      <c r="AM588" s="252"/>
      <c r="AN588" s="252"/>
      <c r="AO588" s="252"/>
      <c r="AP588" s="252"/>
      <c r="AQ588" s="252"/>
      <c r="AR588" s="252"/>
      <c r="AS588" s="252"/>
      <c r="AT588" s="252"/>
      <c r="AU588" s="252"/>
      <c r="AV588" s="252"/>
      <c r="AW588" s="252"/>
      <c r="AX588" s="252"/>
    </row>
    <row r="589" spans="1:50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  <c r="AH589" s="252"/>
      <c r="AI589" s="252"/>
      <c r="AJ589" s="252"/>
      <c r="AK589" s="252"/>
      <c r="AL589" s="252"/>
      <c r="AM589" s="252"/>
      <c r="AN589" s="252"/>
      <c r="AO589" s="252"/>
      <c r="AP589" s="252"/>
      <c r="AQ589" s="252"/>
      <c r="AR589" s="252"/>
      <c r="AS589" s="252"/>
      <c r="AT589" s="252"/>
      <c r="AU589" s="252"/>
      <c r="AV589" s="252"/>
      <c r="AW589" s="252"/>
      <c r="AX589" s="252"/>
    </row>
    <row r="590" spans="1:50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52"/>
      <c r="AC590" s="252"/>
      <c r="AD590" s="252"/>
      <c r="AE590" s="252"/>
      <c r="AF590" s="252"/>
      <c r="AG590" s="252"/>
      <c r="AH590" s="252"/>
      <c r="AI590" s="252"/>
      <c r="AJ590" s="252"/>
      <c r="AK590" s="252"/>
      <c r="AL590" s="252"/>
      <c r="AM590" s="252"/>
      <c r="AN590" s="252"/>
      <c r="AO590" s="252"/>
      <c r="AP590" s="252"/>
      <c r="AQ590" s="252"/>
      <c r="AR590" s="252"/>
      <c r="AS590" s="252"/>
      <c r="AT590" s="252"/>
      <c r="AU590" s="252"/>
      <c r="AV590" s="252"/>
      <c r="AW590" s="252"/>
      <c r="AX590" s="252"/>
    </row>
    <row r="591" spans="1:50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52"/>
      <c r="AC591" s="252"/>
      <c r="AD591" s="252"/>
      <c r="AE591" s="252"/>
      <c r="AF591" s="252"/>
      <c r="AG591" s="252"/>
      <c r="AH591" s="252"/>
      <c r="AI591" s="252"/>
      <c r="AJ591" s="252"/>
      <c r="AK591" s="252"/>
      <c r="AL591" s="252"/>
      <c r="AM591" s="252"/>
      <c r="AN591" s="252"/>
      <c r="AO591" s="252"/>
      <c r="AP591" s="252"/>
      <c r="AQ591" s="252"/>
      <c r="AR591" s="252"/>
      <c r="AS591" s="252"/>
      <c r="AT591" s="252"/>
      <c r="AU591" s="252"/>
      <c r="AV591" s="252"/>
      <c r="AW591" s="252"/>
      <c r="AX591" s="252"/>
    </row>
    <row r="592" spans="1:50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52"/>
      <c r="AC592" s="252"/>
      <c r="AD592" s="252"/>
      <c r="AE592" s="252"/>
      <c r="AF592" s="252"/>
      <c r="AG592" s="252"/>
      <c r="AH592" s="252"/>
      <c r="AI592" s="252"/>
      <c r="AJ592" s="252"/>
      <c r="AK592" s="252"/>
      <c r="AL592" s="252"/>
      <c r="AM592" s="252"/>
      <c r="AN592" s="252"/>
      <c r="AO592" s="252"/>
      <c r="AP592" s="252"/>
      <c r="AQ592" s="252"/>
      <c r="AR592" s="252"/>
      <c r="AS592" s="252"/>
      <c r="AT592" s="252"/>
      <c r="AU592" s="252"/>
      <c r="AV592" s="252"/>
      <c r="AW592" s="252"/>
      <c r="AX592" s="252"/>
    </row>
    <row r="593" spans="1:50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  <c r="AH593" s="252"/>
      <c r="AI593" s="252"/>
      <c r="AJ593" s="252"/>
      <c r="AK593" s="252"/>
      <c r="AL593" s="252"/>
      <c r="AM593" s="252"/>
      <c r="AN593" s="252"/>
      <c r="AO593" s="252"/>
      <c r="AP593" s="252"/>
      <c r="AQ593" s="252"/>
      <c r="AR593" s="252"/>
      <c r="AS593" s="252"/>
      <c r="AT593" s="252"/>
      <c r="AU593" s="252"/>
      <c r="AV593" s="252"/>
      <c r="AW593" s="252"/>
      <c r="AX593" s="252"/>
    </row>
    <row r="594" spans="1:50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52"/>
      <c r="AC594" s="252"/>
      <c r="AD594" s="252"/>
      <c r="AE594" s="252"/>
      <c r="AF594" s="252"/>
      <c r="AG594" s="252"/>
      <c r="AH594" s="252"/>
      <c r="AI594" s="252"/>
      <c r="AJ594" s="252"/>
      <c r="AK594" s="252"/>
      <c r="AL594" s="252"/>
      <c r="AM594" s="252"/>
      <c r="AN594" s="252"/>
      <c r="AO594" s="252"/>
      <c r="AP594" s="252"/>
      <c r="AQ594" s="252"/>
      <c r="AR594" s="252"/>
      <c r="AS594" s="252"/>
      <c r="AT594" s="252"/>
      <c r="AU594" s="252"/>
      <c r="AV594" s="252"/>
      <c r="AW594" s="252"/>
      <c r="AX594" s="252"/>
    </row>
    <row r="595" spans="1:50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52"/>
      <c r="AC595" s="252"/>
      <c r="AD595" s="252"/>
      <c r="AE595" s="252"/>
      <c r="AF595" s="252"/>
      <c r="AG595" s="252"/>
      <c r="AH595" s="252"/>
      <c r="AI595" s="252"/>
      <c r="AJ595" s="252"/>
      <c r="AK595" s="252"/>
      <c r="AL595" s="252"/>
      <c r="AM595" s="252"/>
      <c r="AN595" s="252"/>
      <c r="AO595" s="252"/>
      <c r="AP595" s="252"/>
      <c r="AQ595" s="252"/>
      <c r="AR595" s="252"/>
      <c r="AS595" s="252"/>
      <c r="AT595" s="252"/>
      <c r="AU595" s="252"/>
      <c r="AV595" s="252"/>
      <c r="AW595" s="252"/>
      <c r="AX595" s="252"/>
    </row>
    <row r="596" spans="1:50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52"/>
      <c r="AC596" s="252"/>
      <c r="AD596" s="252"/>
      <c r="AE596" s="252"/>
      <c r="AF596" s="252"/>
      <c r="AG596" s="252"/>
      <c r="AH596" s="252"/>
      <c r="AI596" s="252"/>
      <c r="AJ596" s="252"/>
      <c r="AK596" s="252"/>
      <c r="AL596" s="252"/>
      <c r="AM596" s="252"/>
      <c r="AN596" s="252"/>
      <c r="AO596" s="252"/>
      <c r="AP596" s="252"/>
      <c r="AQ596" s="252"/>
      <c r="AR596" s="252"/>
      <c r="AS596" s="252"/>
      <c r="AT596" s="252"/>
      <c r="AU596" s="252"/>
      <c r="AV596" s="252"/>
      <c r="AW596" s="252"/>
      <c r="AX596" s="252"/>
    </row>
    <row r="597" spans="1:50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52"/>
      <c r="AC597" s="252"/>
      <c r="AD597" s="252"/>
      <c r="AE597" s="252"/>
      <c r="AF597" s="252"/>
      <c r="AG597" s="252"/>
      <c r="AH597" s="252"/>
      <c r="AI597" s="252"/>
      <c r="AJ597" s="252"/>
      <c r="AK597" s="252"/>
      <c r="AL597" s="252"/>
      <c r="AM597" s="252"/>
      <c r="AN597" s="252"/>
      <c r="AO597" s="252"/>
      <c r="AP597" s="252"/>
      <c r="AQ597" s="252"/>
      <c r="AR597" s="252"/>
      <c r="AS597" s="252"/>
      <c r="AT597" s="252"/>
      <c r="AU597" s="252"/>
      <c r="AV597" s="252"/>
      <c r="AW597" s="252"/>
      <c r="AX597" s="252"/>
    </row>
    <row r="598" spans="1:50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52"/>
      <c r="AC598" s="252"/>
      <c r="AD598" s="252"/>
      <c r="AE598" s="252"/>
      <c r="AF598" s="252"/>
      <c r="AG598" s="252"/>
      <c r="AH598" s="252"/>
      <c r="AI598" s="252"/>
      <c r="AJ598" s="252"/>
      <c r="AK598" s="252"/>
      <c r="AL598" s="252"/>
      <c r="AM598" s="252"/>
      <c r="AN598" s="252"/>
      <c r="AO598" s="252"/>
      <c r="AP598" s="252"/>
      <c r="AQ598" s="252"/>
      <c r="AR598" s="252"/>
      <c r="AS598" s="252"/>
      <c r="AT598" s="252"/>
      <c r="AU598" s="252"/>
      <c r="AV598" s="252"/>
      <c r="AW598" s="252"/>
      <c r="AX598" s="252"/>
    </row>
    <row r="599" spans="1:50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  <c r="AH599" s="252"/>
      <c r="AI599" s="252"/>
      <c r="AJ599" s="252"/>
      <c r="AK599" s="252"/>
      <c r="AL599" s="252"/>
      <c r="AM599" s="252"/>
      <c r="AN599" s="252"/>
      <c r="AO599" s="252"/>
      <c r="AP599" s="252"/>
      <c r="AQ599" s="252"/>
      <c r="AR599" s="252"/>
      <c r="AS599" s="252"/>
      <c r="AT599" s="252"/>
      <c r="AU599" s="252"/>
      <c r="AV599" s="252"/>
      <c r="AW599" s="252"/>
      <c r="AX599" s="252"/>
    </row>
    <row r="600" spans="1:50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  <c r="AH600" s="252"/>
      <c r="AI600" s="252"/>
      <c r="AJ600" s="252"/>
      <c r="AK600" s="252"/>
      <c r="AL600" s="252"/>
      <c r="AM600" s="252"/>
      <c r="AN600" s="252"/>
      <c r="AO600" s="252"/>
      <c r="AP600" s="252"/>
      <c r="AQ600" s="252"/>
      <c r="AR600" s="252"/>
      <c r="AS600" s="252"/>
      <c r="AT600" s="252"/>
      <c r="AU600" s="252"/>
      <c r="AV600" s="252"/>
      <c r="AW600" s="252"/>
      <c r="AX600" s="252"/>
    </row>
    <row r="601" spans="1:50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  <c r="AH601" s="252"/>
      <c r="AI601" s="252"/>
      <c r="AJ601" s="252"/>
      <c r="AK601" s="252"/>
      <c r="AL601" s="252"/>
      <c r="AM601" s="252"/>
      <c r="AN601" s="252"/>
      <c r="AO601" s="252"/>
      <c r="AP601" s="252"/>
      <c r="AQ601" s="252"/>
      <c r="AR601" s="252"/>
      <c r="AS601" s="252"/>
      <c r="AT601" s="252"/>
      <c r="AU601" s="252"/>
      <c r="AV601" s="252"/>
      <c r="AW601" s="252"/>
      <c r="AX601" s="252"/>
    </row>
    <row r="602" spans="1:50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52"/>
      <c r="AC602" s="252"/>
      <c r="AD602" s="252"/>
      <c r="AE602" s="252"/>
      <c r="AF602" s="252"/>
      <c r="AG602" s="252"/>
      <c r="AH602" s="252"/>
      <c r="AI602" s="252"/>
      <c r="AJ602" s="252"/>
      <c r="AK602" s="252"/>
      <c r="AL602" s="252"/>
      <c r="AM602" s="252"/>
      <c r="AN602" s="252"/>
      <c r="AO602" s="252"/>
      <c r="AP602" s="252"/>
      <c r="AQ602" s="252"/>
      <c r="AR602" s="252"/>
      <c r="AS602" s="252"/>
      <c r="AT602" s="252"/>
      <c r="AU602" s="252"/>
      <c r="AV602" s="252"/>
      <c r="AW602" s="252"/>
      <c r="AX602" s="252"/>
    </row>
    <row r="603" spans="1:50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52"/>
      <c r="AC603" s="252"/>
      <c r="AD603" s="252"/>
      <c r="AE603" s="252"/>
      <c r="AF603" s="252"/>
      <c r="AG603" s="252"/>
      <c r="AH603" s="252"/>
      <c r="AI603" s="252"/>
      <c r="AJ603" s="252"/>
      <c r="AK603" s="252"/>
      <c r="AL603" s="252"/>
      <c r="AM603" s="252"/>
      <c r="AN603" s="252"/>
      <c r="AO603" s="252"/>
      <c r="AP603" s="252"/>
      <c r="AQ603" s="252"/>
      <c r="AR603" s="252"/>
      <c r="AS603" s="252"/>
      <c r="AT603" s="252"/>
      <c r="AU603" s="252"/>
      <c r="AV603" s="252"/>
      <c r="AW603" s="252"/>
      <c r="AX603" s="252"/>
    </row>
    <row r="604" spans="1:50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52"/>
      <c r="AC604" s="252"/>
      <c r="AD604" s="252"/>
      <c r="AE604" s="252"/>
      <c r="AF604" s="252"/>
      <c r="AG604" s="252"/>
      <c r="AH604" s="252"/>
      <c r="AI604" s="252"/>
      <c r="AJ604" s="252"/>
      <c r="AK604" s="252"/>
      <c r="AL604" s="252"/>
      <c r="AM604" s="252"/>
      <c r="AN604" s="252"/>
      <c r="AO604" s="252"/>
      <c r="AP604" s="252"/>
      <c r="AQ604" s="252"/>
      <c r="AR604" s="252"/>
      <c r="AS604" s="252"/>
      <c r="AT604" s="252"/>
      <c r="AU604" s="252"/>
      <c r="AV604" s="252"/>
      <c r="AW604" s="252"/>
      <c r="AX604" s="252"/>
    </row>
    <row r="605" spans="1:50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52"/>
      <c r="AC605" s="252"/>
      <c r="AD605" s="252"/>
      <c r="AE605" s="252"/>
      <c r="AF605" s="252"/>
      <c r="AG605" s="252"/>
      <c r="AH605" s="252"/>
      <c r="AI605" s="252"/>
      <c r="AJ605" s="252"/>
      <c r="AK605" s="252"/>
      <c r="AL605" s="252"/>
      <c r="AM605" s="252"/>
      <c r="AN605" s="252"/>
      <c r="AO605" s="252"/>
      <c r="AP605" s="252"/>
      <c r="AQ605" s="252"/>
      <c r="AR605" s="252"/>
      <c r="AS605" s="252"/>
      <c r="AT605" s="252"/>
      <c r="AU605" s="252"/>
      <c r="AV605" s="252"/>
      <c r="AW605" s="252"/>
      <c r="AX605" s="252"/>
    </row>
    <row r="606" spans="1:50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52"/>
      <c r="AC606" s="252"/>
      <c r="AD606" s="252"/>
      <c r="AE606" s="252"/>
      <c r="AF606" s="252"/>
      <c r="AG606" s="252"/>
      <c r="AH606" s="252"/>
      <c r="AI606" s="252"/>
      <c r="AJ606" s="252"/>
      <c r="AK606" s="252"/>
      <c r="AL606" s="252"/>
      <c r="AM606" s="252"/>
      <c r="AN606" s="252"/>
      <c r="AO606" s="252"/>
      <c r="AP606" s="252"/>
      <c r="AQ606" s="252"/>
      <c r="AR606" s="252"/>
      <c r="AS606" s="252"/>
      <c r="AT606" s="252"/>
      <c r="AU606" s="252"/>
      <c r="AV606" s="252"/>
      <c r="AW606" s="252"/>
      <c r="AX606" s="252"/>
    </row>
    <row r="607" spans="1:50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52"/>
      <c r="AC607" s="252"/>
      <c r="AD607" s="252"/>
      <c r="AE607" s="252"/>
      <c r="AF607" s="252"/>
      <c r="AG607" s="252"/>
      <c r="AH607" s="252"/>
      <c r="AI607" s="252"/>
      <c r="AJ607" s="252"/>
      <c r="AK607" s="252"/>
      <c r="AL607" s="252"/>
      <c r="AM607" s="252"/>
      <c r="AN607" s="252"/>
      <c r="AO607" s="252"/>
      <c r="AP607" s="252"/>
      <c r="AQ607" s="252"/>
      <c r="AR607" s="252"/>
      <c r="AS607" s="252"/>
      <c r="AT607" s="252"/>
      <c r="AU607" s="252"/>
      <c r="AV607" s="252"/>
      <c r="AW607" s="252"/>
      <c r="AX607" s="252"/>
    </row>
    <row r="608" spans="1:50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52"/>
      <c r="AC608" s="252"/>
      <c r="AD608" s="252"/>
      <c r="AE608" s="252"/>
      <c r="AF608" s="252"/>
      <c r="AG608" s="252"/>
      <c r="AH608" s="252"/>
      <c r="AI608" s="252"/>
      <c r="AJ608" s="252"/>
      <c r="AK608" s="252"/>
      <c r="AL608" s="252"/>
      <c r="AM608" s="252"/>
      <c r="AN608" s="252"/>
      <c r="AO608" s="252"/>
      <c r="AP608" s="252"/>
      <c r="AQ608" s="252"/>
      <c r="AR608" s="252"/>
      <c r="AS608" s="252"/>
      <c r="AT608" s="252"/>
      <c r="AU608" s="252"/>
      <c r="AV608" s="252"/>
      <c r="AW608" s="252"/>
      <c r="AX608" s="252"/>
    </row>
    <row r="609" spans="1:50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  <c r="AH609" s="252"/>
      <c r="AI609" s="252"/>
      <c r="AJ609" s="252"/>
      <c r="AK609" s="252"/>
      <c r="AL609" s="252"/>
      <c r="AM609" s="252"/>
      <c r="AN609" s="252"/>
      <c r="AO609" s="252"/>
      <c r="AP609" s="252"/>
      <c r="AQ609" s="252"/>
      <c r="AR609" s="252"/>
      <c r="AS609" s="252"/>
      <c r="AT609" s="252"/>
      <c r="AU609" s="252"/>
      <c r="AV609" s="252"/>
      <c r="AW609" s="252"/>
      <c r="AX609" s="252"/>
    </row>
    <row r="610" spans="1:50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52"/>
      <c r="AC610" s="252"/>
      <c r="AD610" s="252"/>
      <c r="AE610" s="252"/>
      <c r="AF610" s="252"/>
      <c r="AG610" s="252"/>
      <c r="AH610" s="252"/>
      <c r="AI610" s="252"/>
      <c r="AJ610" s="252"/>
      <c r="AK610" s="252"/>
      <c r="AL610" s="252"/>
      <c r="AM610" s="252"/>
      <c r="AN610" s="252"/>
      <c r="AO610" s="252"/>
      <c r="AP610" s="252"/>
      <c r="AQ610" s="252"/>
      <c r="AR610" s="252"/>
      <c r="AS610" s="252"/>
      <c r="AT610" s="252"/>
      <c r="AU610" s="252"/>
      <c r="AV610" s="252"/>
      <c r="AW610" s="252"/>
      <c r="AX610" s="252"/>
    </row>
    <row r="611" spans="1:50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52"/>
      <c r="AC611" s="252"/>
      <c r="AD611" s="252"/>
      <c r="AE611" s="252"/>
      <c r="AF611" s="252"/>
      <c r="AG611" s="252"/>
      <c r="AH611" s="252"/>
      <c r="AI611" s="252"/>
      <c r="AJ611" s="252"/>
      <c r="AK611" s="252"/>
      <c r="AL611" s="252"/>
      <c r="AM611" s="252"/>
      <c r="AN611" s="252"/>
      <c r="AO611" s="252"/>
      <c r="AP611" s="252"/>
      <c r="AQ611" s="252"/>
      <c r="AR611" s="252"/>
      <c r="AS611" s="252"/>
      <c r="AT611" s="252"/>
      <c r="AU611" s="252"/>
      <c r="AV611" s="252"/>
      <c r="AW611" s="252"/>
      <c r="AX611" s="252"/>
    </row>
    <row r="612" spans="1:50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52"/>
      <c r="AC612" s="252"/>
      <c r="AD612" s="252"/>
      <c r="AE612" s="252"/>
      <c r="AF612" s="252"/>
      <c r="AG612" s="252"/>
      <c r="AH612" s="252"/>
      <c r="AI612" s="252"/>
      <c r="AJ612" s="252"/>
      <c r="AK612" s="252"/>
      <c r="AL612" s="252"/>
      <c r="AM612" s="252"/>
      <c r="AN612" s="252"/>
      <c r="AO612" s="252"/>
      <c r="AP612" s="252"/>
      <c r="AQ612" s="252"/>
      <c r="AR612" s="252"/>
      <c r="AS612" s="252"/>
      <c r="AT612" s="252"/>
      <c r="AU612" s="252"/>
      <c r="AV612" s="252"/>
      <c r="AW612" s="252"/>
      <c r="AX612" s="252"/>
    </row>
    <row r="613" spans="1:50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52"/>
      <c r="AC613" s="252"/>
      <c r="AD613" s="252"/>
      <c r="AE613" s="252"/>
      <c r="AF613" s="252"/>
      <c r="AG613" s="252"/>
      <c r="AH613" s="252"/>
      <c r="AI613" s="252"/>
      <c r="AJ613" s="252"/>
      <c r="AK613" s="252"/>
      <c r="AL613" s="252"/>
      <c r="AM613" s="252"/>
      <c r="AN613" s="252"/>
      <c r="AO613" s="252"/>
      <c r="AP613" s="252"/>
      <c r="AQ613" s="252"/>
      <c r="AR613" s="252"/>
      <c r="AS613" s="252"/>
      <c r="AT613" s="252"/>
      <c r="AU613" s="252"/>
      <c r="AV613" s="252"/>
      <c r="AW613" s="252"/>
      <c r="AX613" s="252"/>
    </row>
    <row r="614" spans="1:50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52"/>
      <c r="AC614" s="252"/>
      <c r="AD614" s="252"/>
      <c r="AE614" s="252"/>
      <c r="AF614" s="252"/>
      <c r="AG614" s="252"/>
      <c r="AH614" s="252"/>
      <c r="AI614" s="252"/>
      <c r="AJ614" s="252"/>
      <c r="AK614" s="252"/>
      <c r="AL614" s="252"/>
      <c r="AM614" s="252"/>
      <c r="AN614" s="252"/>
      <c r="AO614" s="252"/>
      <c r="AP614" s="252"/>
      <c r="AQ614" s="252"/>
      <c r="AR614" s="252"/>
      <c r="AS614" s="252"/>
      <c r="AT614" s="252"/>
      <c r="AU614" s="252"/>
      <c r="AV614" s="252"/>
      <c r="AW614" s="252"/>
      <c r="AX614" s="252"/>
    </row>
    <row r="615" spans="1:50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52"/>
      <c r="AC615" s="252"/>
      <c r="AD615" s="252"/>
      <c r="AE615" s="252"/>
      <c r="AF615" s="252"/>
      <c r="AG615" s="252"/>
      <c r="AH615" s="252"/>
      <c r="AI615" s="252"/>
      <c r="AJ615" s="252"/>
      <c r="AK615" s="252"/>
      <c r="AL615" s="252"/>
      <c r="AM615" s="252"/>
      <c r="AN615" s="252"/>
      <c r="AO615" s="252"/>
      <c r="AP615" s="252"/>
      <c r="AQ615" s="252"/>
      <c r="AR615" s="252"/>
      <c r="AS615" s="252"/>
      <c r="AT615" s="252"/>
      <c r="AU615" s="252"/>
      <c r="AV615" s="252"/>
      <c r="AW615" s="252"/>
      <c r="AX615" s="252"/>
    </row>
    <row r="616" spans="1:50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52"/>
      <c r="AC616" s="252"/>
      <c r="AD616" s="252"/>
      <c r="AE616" s="252"/>
      <c r="AF616" s="252"/>
      <c r="AG616" s="252"/>
      <c r="AH616" s="252"/>
      <c r="AI616" s="252"/>
      <c r="AJ616" s="252"/>
      <c r="AK616" s="252"/>
      <c r="AL616" s="252"/>
      <c r="AM616" s="252"/>
      <c r="AN616" s="252"/>
      <c r="AO616" s="252"/>
      <c r="AP616" s="252"/>
      <c r="AQ616" s="252"/>
      <c r="AR616" s="252"/>
      <c r="AS616" s="252"/>
      <c r="AT616" s="252"/>
      <c r="AU616" s="252"/>
      <c r="AV616" s="252"/>
      <c r="AW616" s="252"/>
      <c r="AX616" s="252"/>
    </row>
    <row r="617" spans="1:50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52"/>
      <c r="AC617" s="252"/>
      <c r="AD617" s="252"/>
      <c r="AE617" s="252"/>
      <c r="AF617" s="252"/>
      <c r="AG617" s="252"/>
      <c r="AH617" s="252"/>
      <c r="AI617" s="252"/>
      <c r="AJ617" s="252"/>
      <c r="AK617" s="252"/>
      <c r="AL617" s="252"/>
      <c r="AM617" s="252"/>
      <c r="AN617" s="252"/>
      <c r="AO617" s="252"/>
      <c r="AP617" s="252"/>
      <c r="AQ617" s="252"/>
      <c r="AR617" s="252"/>
      <c r="AS617" s="252"/>
      <c r="AT617" s="252"/>
      <c r="AU617" s="252"/>
      <c r="AV617" s="252"/>
      <c r="AW617" s="252"/>
      <c r="AX617" s="252"/>
    </row>
    <row r="618" spans="1:50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52"/>
      <c r="AC618" s="252"/>
      <c r="AD618" s="252"/>
      <c r="AE618" s="252"/>
      <c r="AF618" s="252"/>
      <c r="AG618" s="252"/>
      <c r="AH618" s="252"/>
      <c r="AI618" s="252"/>
      <c r="AJ618" s="252"/>
      <c r="AK618" s="252"/>
      <c r="AL618" s="252"/>
      <c r="AM618" s="252"/>
      <c r="AN618" s="252"/>
      <c r="AO618" s="252"/>
      <c r="AP618" s="252"/>
      <c r="AQ618" s="252"/>
      <c r="AR618" s="252"/>
      <c r="AS618" s="252"/>
      <c r="AT618" s="252"/>
      <c r="AU618" s="252"/>
      <c r="AV618" s="252"/>
      <c r="AW618" s="252"/>
      <c r="AX618" s="252"/>
    </row>
    <row r="619" spans="1:50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252"/>
      <c r="AD619" s="252"/>
      <c r="AE619" s="252"/>
      <c r="AF619" s="252"/>
      <c r="AG619" s="252"/>
      <c r="AH619" s="252"/>
      <c r="AI619" s="252"/>
      <c r="AJ619" s="252"/>
      <c r="AK619" s="252"/>
      <c r="AL619" s="252"/>
      <c r="AM619" s="252"/>
      <c r="AN619" s="252"/>
      <c r="AO619" s="252"/>
      <c r="AP619" s="252"/>
      <c r="AQ619" s="252"/>
      <c r="AR619" s="252"/>
      <c r="AS619" s="252"/>
      <c r="AT619" s="252"/>
      <c r="AU619" s="252"/>
      <c r="AV619" s="252"/>
      <c r="AW619" s="252"/>
      <c r="AX619" s="252"/>
    </row>
    <row r="620" spans="1:50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52"/>
      <c r="AC620" s="252"/>
      <c r="AD620" s="252"/>
      <c r="AE620" s="252"/>
      <c r="AF620" s="252"/>
      <c r="AG620" s="252"/>
      <c r="AH620" s="252"/>
      <c r="AI620" s="252"/>
      <c r="AJ620" s="252"/>
      <c r="AK620" s="252"/>
      <c r="AL620" s="252"/>
      <c r="AM620" s="252"/>
      <c r="AN620" s="252"/>
      <c r="AO620" s="252"/>
      <c r="AP620" s="252"/>
      <c r="AQ620" s="252"/>
      <c r="AR620" s="252"/>
      <c r="AS620" s="252"/>
      <c r="AT620" s="252"/>
      <c r="AU620" s="252"/>
      <c r="AV620" s="252"/>
      <c r="AW620" s="252"/>
      <c r="AX620" s="252"/>
    </row>
    <row r="621" spans="1:50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52"/>
      <c r="AC621" s="252"/>
      <c r="AD621" s="252"/>
      <c r="AE621" s="252"/>
      <c r="AF621" s="252"/>
      <c r="AG621" s="252"/>
      <c r="AH621" s="252"/>
      <c r="AI621" s="252"/>
      <c r="AJ621" s="252"/>
      <c r="AK621" s="252"/>
      <c r="AL621" s="252"/>
      <c r="AM621" s="252"/>
      <c r="AN621" s="252"/>
      <c r="AO621" s="252"/>
      <c r="AP621" s="252"/>
      <c r="AQ621" s="252"/>
      <c r="AR621" s="252"/>
      <c r="AS621" s="252"/>
      <c r="AT621" s="252"/>
      <c r="AU621" s="252"/>
      <c r="AV621" s="252"/>
      <c r="AW621" s="252"/>
      <c r="AX621" s="252"/>
    </row>
    <row r="622" spans="1:50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52"/>
      <c r="AC622" s="252"/>
      <c r="AD622" s="252"/>
      <c r="AE622" s="252"/>
      <c r="AF622" s="252"/>
      <c r="AG622" s="252"/>
      <c r="AH622" s="252"/>
      <c r="AI622" s="252"/>
      <c r="AJ622" s="252"/>
      <c r="AK622" s="252"/>
      <c r="AL622" s="252"/>
      <c r="AM622" s="252"/>
      <c r="AN622" s="252"/>
      <c r="AO622" s="252"/>
      <c r="AP622" s="252"/>
      <c r="AQ622" s="252"/>
      <c r="AR622" s="252"/>
      <c r="AS622" s="252"/>
      <c r="AT622" s="252"/>
      <c r="AU622" s="252"/>
      <c r="AV622" s="252"/>
      <c r="AW622" s="252"/>
      <c r="AX622" s="252"/>
    </row>
    <row r="623" spans="1:50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52"/>
      <c r="AC623" s="252"/>
      <c r="AD623" s="252"/>
      <c r="AE623" s="252"/>
      <c r="AF623" s="252"/>
      <c r="AG623" s="252"/>
      <c r="AH623" s="252"/>
      <c r="AI623" s="252"/>
      <c r="AJ623" s="252"/>
      <c r="AK623" s="252"/>
      <c r="AL623" s="252"/>
      <c r="AM623" s="252"/>
      <c r="AN623" s="252"/>
      <c r="AO623" s="252"/>
      <c r="AP623" s="252"/>
      <c r="AQ623" s="252"/>
      <c r="AR623" s="252"/>
      <c r="AS623" s="252"/>
      <c r="AT623" s="252"/>
      <c r="AU623" s="252"/>
      <c r="AV623" s="252"/>
      <c r="AW623" s="252"/>
      <c r="AX623" s="252"/>
    </row>
    <row r="624" spans="1:50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52"/>
      <c r="AC624" s="252"/>
      <c r="AD624" s="252"/>
      <c r="AE624" s="252"/>
      <c r="AF624" s="252"/>
      <c r="AG624" s="252"/>
      <c r="AH624" s="252"/>
      <c r="AI624" s="252"/>
      <c r="AJ624" s="252"/>
      <c r="AK624" s="252"/>
      <c r="AL624" s="252"/>
      <c r="AM624" s="252"/>
      <c r="AN624" s="252"/>
      <c r="AO624" s="252"/>
      <c r="AP624" s="252"/>
      <c r="AQ624" s="252"/>
      <c r="AR624" s="252"/>
      <c r="AS624" s="252"/>
      <c r="AT624" s="252"/>
      <c r="AU624" s="252"/>
      <c r="AV624" s="252"/>
      <c r="AW624" s="252"/>
      <c r="AX624" s="252"/>
    </row>
    <row r="625" spans="1:50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52"/>
      <c r="AC625" s="252"/>
      <c r="AD625" s="252"/>
      <c r="AE625" s="252"/>
      <c r="AF625" s="252"/>
      <c r="AG625" s="252"/>
      <c r="AH625" s="252"/>
      <c r="AI625" s="252"/>
      <c r="AJ625" s="252"/>
      <c r="AK625" s="252"/>
      <c r="AL625" s="252"/>
      <c r="AM625" s="252"/>
      <c r="AN625" s="252"/>
      <c r="AO625" s="252"/>
      <c r="AP625" s="252"/>
      <c r="AQ625" s="252"/>
      <c r="AR625" s="252"/>
      <c r="AS625" s="252"/>
      <c r="AT625" s="252"/>
      <c r="AU625" s="252"/>
      <c r="AV625" s="252"/>
      <c r="AW625" s="252"/>
      <c r="AX625" s="252"/>
    </row>
    <row r="626" spans="1:50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  <c r="AH626" s="252"/>
      <c r="AI626" s="252"/>
      <c r="AJ626" s="252"/>
      <c r="AK626" s="252"/>
      <c r="AL626" s="252"/>
      <c r="AM626" s="252"/>
      <c r="AN626" s="252"/>
      <c r="AO626" s="252"/>
      <c r="AP626" s="252"/>
      <c r="AQ626" s="252"/>
      <c r="AR626" s="252"/>
      <c r="AS626" s="252"/>
      <c r="AT626" s="252"/>
      <c r="AU626" s="252"/>
      <c r="AV626" s="252"/>
      <c r="AW626" s="252"/>
      <c r="AX626" s="252"/>
    </row>
    <row r="627" spans="1:50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  <c r="AH627" s="252"/>
      <c r="AI627" s="252"/>
      <c r="AJ627" s="252"/>
      <c r="AK627" s="252"/>
      <c r="AL627" s="252"/>
      <c r="AM627" s="252"/>
      <c r="AN627" s="252"/>
      <c r="AO627" s="252"/>
      <c r="AP627" s="252"/>
      <c r="AQ627" s="252"/>
      <c r="AR627" s="252"/>
      <c r="AS627" s="252"/>
      <c r="AT627" s="252"/>
      <c r="AU627" s="252"/>
      <c r="AV627" s="252"/>
      <c r="AW627" s="252"/>
      <c r="AX627" s="252"/>
    </row>
    <row r="628" spans="1:50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  <c r="AH628" s="252"/>
      <c r="AI628" s="252"/>
      <c r="AJ628" s="252"/>
      <c r="AK628" s="252"/>
      <c r="AL628" s="252"/>
      <c r="AM628" s="252"/>
      <c r="AN628" s="252"/>
      <c r="AO628" s="252"/>
      <c r="AP628" s="252"/>
      <c r="AQ628" s="252"/>
      <c r="AR628" s="252"/>
      <c r="AS628" s="252"/>
      <c r="AT628" s="252"/>
      <c r="AU628" s="252"/>
      <c r="AV628" s="252"/>
      <c r="AW628" s="252"/>
      <c r="AX628" s="252"/>
    </row>
    <row r="629" spans="1:50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  <c r="AH629" s="252"/>
      <c r="AI629" s="252"/>
      <c r="AJ629" s="252"/>
      <c r="AK629" s="252"/>
      <c r="AL629" s="252"/>
      <c r="AM629" s="252"/>
      <c r="AN629" s="252"/>
      <c r="AO629" s="252"/>
      <c r="AP629" s="252"/>
      <c r="AQ629" s="252"/>
      <c r="AR629" s="252"/>
      <c r="AS629" s="252"/>
      <c r="AT629" s="252"/>
      <c r="AU629" s="252"/>
      <c r="AV629" s="252"/>
      <c r="AW629" s="252"/>
      <c r="AX629" s="252"/>
    </row>
    <row r="630" spans="1:50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52"/>
      <c r="AV630" s="252"/>
      <c r="AW630" s="252"/>
      <c r="AX630" s="252"/>
    </row>
    <row r="631" spans="1:50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  <c r="AH631" s="252"/>
      <c r="AI631" s="252"/>
      <c r="AJ631" s="252"/>
      <c r="AK631" s="252"/>
      <c r="AL631" s="252"/>
      <c r="AM631" s="252"/>
      <c r="AN631" s="252"/>
      <c r="AO631" s="252"/>
      <c r="AP631" s="252"/>
      <c r="AQ631" s="252"/>
      <c r="AR631" s="252"/>
      <c r="AS631" s="252"/>
      <c r="AT631" s="252"/>
      <c r="AU631" s="252"/>
      <c r="AV631" s="252"/>
      <c r="AW631" s="252"/>
      <c r="AX631" s="252"/>
    </row>
    <row r="632" spans="1:50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  <c r="AH632" s="252"/>
      <c r="AI632" s="252"/>
      <c r="AJ632" s="252"/>
      <c r="AK632" s="252"/>
      <c r="AL632" s="252"/>
      <c r="AM632" s="252"/>
      <c r="AN632" s="252"/>
      <c r="AO632" s="252"/>
      <c r="AP632" s="252"/>
      <c r="AQ632" s="252"/>
      <c r="AR632" s="252"/>
      <c r="AS632" s="252"/>
      <c r="AT632" s="252"/>
      <c r="AU632" s="252"/>
      <c r="AV632" s="252"/>
      <c r="AW632" s="252"/>
      <c r="AX632" s="252"/>
    </row>
    <row r="633" spans="1:50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  <c r="AH633" s="252"/>
      <c r="AI633" s="252"/>
      <c r="AJ633" s="252"/>
      <c r="AK633" s="252"/>
      <c r="AL633" s="252"/>
      <c r="AM633" s="252"/>
      <c r="AN633" s="252"/>
      <c r="AO633" s="252"/>
      <c r="AP633" s="252"/>
      <c r="AQ633" s="252"/>
      <c r="AR633" s="252"/>
      <c r="AS633" s="252"/>
      <c r="AT633" s="252"/>
      <c r="AU633" s="252"/>
      <c r="AV633" s="252"/>
      <c r="AW633" s="252"/>
      <c r="AX633" s="252"/>
    </row>
    <row r="634" spans="1:50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  <c r="AH634" s="252"/>
      <c r="AI634" s="252"/>
      <c r="AJ634" s="252"/>
      <c r="AK634" s="252"/>
      <c r="AL634" s="252"/>
      <c r="AM634" s="252"/>
      <c r="AN634" s="252"/>
      <c r="AO634" s="252"/>
      <c r="AP634" s="252"/>
      <c r="AQ634" s="252"/>
      <c r="AR634" s="252"/>
      <c r="AS634" s="252"/>
      <c r="AT634" s="252"/>
      <c r="AU634" s="252"/>
      <c r="AV634" s="252"/>
      <c r="AW634" s="252"/>
      <c r="AX634" s="252"/>
    </row>
    <row r="635" spans="1:50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  <c r="AH635" s="252"/>
      <c r="AI635" s="252"/>
      <c r="AJ635" s="252"/>
      <c r="AK635" s="252"/>
      <c r="AL635" s="252"/>
      <c r="AM635" s="252"/>
      <c r="AN635" s="252"/>
      <c r="AO635" s="252"/>
      <c r="AP635" s="252"/>
      <c r="AQ635" s="252"/>
      <c r="AR635" s="252"/>
      <c r="AS635" s="252"/>
      <c r="AT635" s="252"/>
      <c r="AU635" s="252"/>
      <c r="AV635" s="252"/>
      <c r="AW635" s="252"/>
      <c r="AX635" s="252"/>
    </row>
    <row r="636" spans="1:50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  <c r="AH636" s="252"/>
      <c r="AI636" s="252"/>
      <c r="AJ636" s="252"/>
      <c r="AK636" s="252"/>
      <c r="AL636" s="252"/>
      <c r="AM636" s="252"/>
      <c r="AN636" s="252"/>
      <c r="AO636" s="252"/>
      <c r="AP636" s="252"/>
      <c r="AQ636" s="252"/>
      <c r="AR636" s="252"/>
      <c r="AS636" s="252"/>
      <c r="AT636" s="252"/>
      <c r="AU636" s="252"/>
      <c r="AV636" s="252"/>
      <c r="AW636" s="252"/>
      <c r="AX636" s="252"/>
    </row>
    <row r="637" spans="1:50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  <c r="AH637" s="252"/>
      <c r="AI637" s="252"/>
      <c r="AJ637" s="252"/>
      <c r="AK637" s="252"/>
      <c r="AL637" s="252"/>
      <c r="AM637" s="252"/>
      <c r="AN637" s="252"/>
      <c r="AO637" s="252"/>
      <c r="AP637" s="252"/>
      <c r="AQ637" s="252"/>
      <c r="AR637" s="252"/>
      <c r="AS637" s="252"/>
      <c r="AT637" s="252"/>
      <c r="AU637" s="252"/>
      <c r="AV637" s="252"/>
      <c r="AW637" s="252"/>
      <c r="AX637" s="252"/>
    </row>
    <row r="638" spans="1:50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  <c r="AH638" s="252"/>
      <c r="AI638" s="252"/>
      <c r="AJ638" s="252"/>
      <c r="AK638" s="252"/>
      <c r="AL638" s="252"/>
      <c r="AM638" s="252"/>
      <c r="AN638" s="252"/>
      <c r="AO638" s="252"/>
      <c r="AP638" s="252"/>
      <c r="AQ638" s="252"/>
      <c r="AR638" s="252"/>
      <c r="AS638" s="252"/>
      <c r="AT638" s="252"/>
      <c r="AU638" s="252"/>
      <c r="AV638" s="252"/>
      <c r="AW638" s="252"/>
      <c r="AX638" s="252"/>
    </row>
    <row r="639" spans="1:50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  <c r="AH639" s="252"/>
      <c r="AI639" s="252"/>
      <c r="AJ639" s="252"/>
      <c r="AK639" s="252"/>
      <c r="AL639" s="252"/>
      <c r="AM639" s="252"/>
      <c r="AN639" s="252"/>
      <c r="AO639" s="252"/>
      <c r="AP639" s="252"/>
      <c r="AQ639" s="252"/>
      <c r="AR639" s="252"/>
      <c r="AS639" s="252"/>
      <c r="AT639" s="252"/>
      <c r="AU639" s="252"/>
      <c r="AV639" s="252"/>
      <c r="AW639" s="252"/>
      <c r="AX639" s="252"/>
    </row>
    <row r="640" spans="1:50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52"/>
      <c r="AC640" s="252"/>
      <c r="AD640" s="252"/>
      <c r="AE640" s="252"/>
      <c r="AF640" s="252"/>
      <c r="AG640" s="252"/>
      <c r="AH640" s="252"/>
      <c r="AI640" s="252"/>
      <c r="AJ640" s="252"/>
      <c r="AK640" s="252"/>
      <c r="AL640" s="252"/>
      <c r="AM640" s="252"/>
      <c r="AN640" s="252"/>
      <c r="AO640" s="252"/>
      <c r="AP640" s="252"/>
      <c r="AQ640" s="252"/>
      <c r="AR640" s="252"/>
      <c r="AS640" s="252"/>
      <c r="AT640" s="252"/>
      <c r="AU640" s="252"/>
      <c r="AV640" s="252"/>
      <c r="AW640" s="252"/>
      <c r="AX640" s="252"/>
    </row>
    <row r="641" spans="1:50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52"/>
      <c r="AC641" s="252"/>
      <c r="AD641" s="252"/>
      <c r="AE641" s="252"/>
      <c r="AF641" s="252"/>
      <c r="AG641" s="252"/>
      <c r="AH641" s="252"/>
      <c r="AI641" s="252"/>
      <c r="AJ641" s="252"/>
      <c r="AK641" s="252"/>
      <c r="AL641" s="252"/>
      <c r="AM641" s="252"/>
      <c r="AN641" s="252"/>
      <c r="AO641" s="252"/>
      <c r="AP641" s="252"/>
      <c r="AQ641" s="252"/>
      <c r="AR641" s="252"/>
      <c r="AS641" s="252"/>
      <c r="AT641" s="252"/>
      <c r="AU641" s="252"/>
      <c r="AV641" s="252"/>
      <c r="AW641" s="252"/>
      <c r="AX641" s="252"/>
    </row>
    <row r="642" spans="1:50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52"/>
      <c r="AC642" s="252"/>
      <c r="AD642" s="252"/>
      <c r="AE642" s="252"/>
      <c r="AF642" s="252"/>
      <c r="AG642" s="252"/>
      <c r="AH642" s="252"/>
      <c r="AI642" s="252"/>
      <c r="AJ642" s="252"/>
      <c r="AK642" s="252"/>
      <c r="AL642" s="252"/>
      <c r="AM642" s="252"/>
      <c r="AN642" s="252"/>
      <c r="AO642" s="252"/>
      <c r="AP642" s="252"/>
      <c r="AQ642" s="252"/>
      <c r="AR642" s="252"/>
      <c r="AS642" s="252"/>
      <c r="AT642" s="252"/>
      <c r="AU642" s="252"/>
      <c r="AV642" s="252"/>
      <c r="AW642" s="252"/>
      <c r="AX642" s="252"/>
    </row>
    <row r="643" spans="1:50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52"/>
      <c r="AC643" s="252"/>
      <c r="AD643" s="252"/>
      <c r="AE643" s="252"/>
      <c r="AF643" s="252"/>
      <c r="AG643" s="252"/>
      <c r="AH643" s="252"/>
      <c r="AI643" s="252"/>
      <c r="AJ643" s="252"/>
      <c r="AK643" s="252"/>
      <c r="AL643" s="252"/>
      <c r="AM643" s="252"/>
      <c r="AN643" s="252"/>
      <c r="AO643" s="252"/>
      <c r="AP643" s="252"/>
      <c r="AQ643" s="252"/>
      <c r="AR643" s="252"/>
      <c r="AS643" s="252"/>
      <c r="AT643" s="252"/>
      <c r="AU643" s="252"/>
      <c r="AV643" s="252"/>
      <c r="AW643" s="252"/>
      <c r="AX643" s="252"/>
    </row>
    <row r="644" spans="1:50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52"/>
      <c r="AC644" s="252"/>
      <c r="AD644" s="252"/>
      <c r="AE644" s="252"/>
      <c r="AF644" s="252"/>
      <c r="AG644" s="252"/>
      <c r="AH644" s="252"/>
      <c r="AI644" s="252"/>
      <c r="AJ644" s="252"/>
      <c r="AK644" s="252"/>
      <c r="AL644" s="252"/>
      <c r="AM644" s="252"/>
      <c r="AN644" s="252"/>
      <c r="AO644" s="252"/>
      <c r="AP644" s="252"/>
      <c r="AQ644" s="252"/>
      <c r="AR644" s="252"/>
      <c r="AS644" s="252"/>
      <c r="AT644" s="252"/>
      <c r="AU644" s="252"/>
      <c r="AV644" s="252"/>
      <c r="AW644" s="252"/>
      <c r="AX644" s="252"/>
    </row>
    <row r="645" spans="1:50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52"/>
      <c r="AC645" s="252"/>
      <c r="AD645" s="252"/>
      <c r="AE645" s="252"/>
      <c r="AF645" s="252"/>
      <c r="AG645" s="252"/>
      <c r="AH645" s="252"/>
      <c r="AI645" s="252"/>
      <c r="AJ645" s="252"/>
      <c r="AK645" s="252"/>
      <c r="AL645" s="252"/>
      <c r="AM645" s="252"/>
      <c r="AN645" s="252"/>
      <c r="AO645" s="252"/>
      <c r="AP645" s="252"/>
      <c r="AQ645" s="252"/>
      <c r="AR645" s="252"/>
      <c r="AS645" s="252"/>
      <c r="AT645" s="252"/>
      <c r="AU645" s="252"/>
      <c r="AV645" s="252"/>
      <c r="AW645" s="252"/>
      <c r="AX645" s="252"/>
    </row>
    <row r="646" spans="1:50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52"/>
      <c r="AC646" s="252"/>
      <c r="AD646" s="252"/>
      <c r="AE646" s="252"/>
      <c r="AF646" s="252"/>
      <c r="AG646" s="252"/>
      <c r="AH646" s="252"/>
      <c r="AI646" s="252"/>
      <c r="AJ646" s="252"/>
      <c r="AK646" s="252"/>
      <c r="AL646" s="252"/>
      <c r="AM646" s="252"/>
      <c r="AN646" s="252"/>
      <c r="AO646" s="252"/>
      <c r="AP646" s="252"/>
      <c r="AQ646" s="252"/>
      <c r="AR646" s="252"/>
      <c r="AS646" s="252"/>
      <c r="AT646" s="252"/>
      <c r="AU646" s="252"/>
      <c r="AV646" s="252"/>
      <c r="AW646" s="252"/>
      <c r="AX646" s="252"/>
    </row>
    <row r="647" spans="1:50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52"/>
      <c r="AC647" s="252"/>
      <c r="AD647" s="252"/>
      <c r="AE647" s="252"/>
      <c r="AF647" s="252"/>
      <c r="AG647" s="252"/>
      <c r="AH647" s="252"/>
      <c r="AI647" s="252"/>
      <c r="AJ647" s="252"/>
      <c r="AK647" s="252"/>
      <c r="AL647" s="252"/>
      <c r="AM647" s="252"/>
      <c r="AN647" s="252"/>
      <c r="AO647" s="252"/>
      <c r="AP647" s="252"/>
      <c r="AQ647" s="252"/>
      <c r="AR647" s="252"/>
      <c r="AS647" s="252"/>
      <c r="AT647" s="252"/>
      <c r="AU647" s="252"/>
      <c r="AV647" s="252"/>
      <c r="AW647" s="252"/>
      <c r="AX647" s="252"/>
    </row>
    <row r="648" spans="1:50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52"/>
      <c r="AC648" s="252"/>
      <c r="AD648" s="252"/>
      <c r="AE648" s="252"/>
      <c r="AF648" s="252"/>
      <c r="AG648" s="252"/>
      <c r="AH648" s="252"/>
      <c r="AI648" s="252"/>
      <c r="AJ648" s="252"/>
      <c r="AK648" s="252"/>
      <c r="AL648" s="252"/>
      <c r="AM648" s="252"/>
      <c r="AN648" s="252"/>
      <c r="AO648" s="252"/>
      <c r="AP648" s="252"/>
      <c r="AQ648" s="252"/>
      <c r="AR648" s="252"/>
      <c r="AS648" s="252"/>
      <c r="AT648" s="252"/>
      <c r="AU648" s="252"/>
      <c r="AV648" s="252"/>
      <c r="AW648" s="252"/>
      <c r="AX648" s="252"/>
    </row>
    <row r="649" spans="1:50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  <c r="AA649" s="252"/>
      <c r="AB649" s="252"/>
      <c r="AC649" s="252"/>
      <c r="AD649" s="252"/>
      <c r="AE649" s="252"/>
      <c r="AF649" s="252"/>
      <c r="AG649" s="252"/>
      <c r="AH649" s="252"/>
      <c r="AI649" s="252"/>
      <c r="AJ649" s="252"/>
      <c r="AK649" s="252"/>
      <c r="AL649" s="252"/>
      <c r="AM649" s="252"/>
      <c r="AN649" s="252"/>
      <c r="AO649" s="252"/>
      <c r="AP649" s="252"/>
      <c r="AQ649" s="252"/>
      <c r="AR649" s="252"/>
      <c r="AS649" s="252"/>
      <c r="AT649" s="252"/>
      <c r="AU649" s="252"/>
      <c r="AV649" s="252"/>
      <c r="AW649" s="252"/>
      <c r="AX649" s="252"/>
    </row>
    <row r="650" spans="1:50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  <c r="AA650" s="252"/>
      <c r="AB650" s="252"/>
      <c r="AC650" s="252"/>
      <c r="AD650" s="252"/>
      <c r="AE650" s="252"/>
      <c r="AF650" s="252"/>
      <c r="AG650" s="252"/>
      <c r="AH650" s="252"/>
      <c r="AI650" s="252"/>
      <c r="AJ650" s="252"/>
      <c r="AK650" s="252"/>
      <c r="AL650" s="252"/>
      <c r="AM650" s="252"/>
      <c r="AN650" s="252"/>
      <c r="AO650" s="252"/>
      <c r="AP650" s="252"/>
      <c r="AQ650" s="252"/>
      <c r="AR650" s="252"/>
      <c r="AS650" s="252"/>
      <c r="AT650" s="252"/>
      <c r="AU650" s="252"/>
      <c r="AV650" s="252"/>
      <c r="AW650" s="252"/>
      <c r="AX650" s="252"/>
    </row>
    <row r="651" spans="1:50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252"/>
      <c r="AD651" s="252"/>
      <c r="AE651" s="252"/>
      <c r="AF651" s="252"/>
      <c r="AG651" s="252"/>
      <c r="AH651" s="252"/>
      <c r="AI651" s="252"/>
      <c r="AJ651" s="252"/>
      <c r="AK651" s="252"/>
      <c r="AL651" s="252"/>
      <c r="AM651" s="252"/>
      <c r="AN651" s="252"/>
      <c r="AO651" s="252"/>
      <c r="AP651" s="252"/>
      <c r="AQ651" s="252"/>
      <c r="AR651" s="252"/>
      <c r="AS651" s="252"/>
      <c r="AT651" s="252"/>
      <c r="AU651" s="252"/>
      <c r="AV651" s="252"/>
      <c r="AW651" s="252"/>
      <c r="AX651" s="252"/>
    </row>
    <row r="652" spans="1:50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  <c r="AA652" s="252"/>
      <c r="AB652" s="252"/>
      <c r="AC652" s="252"/>
      <c r="AD652" s="252"/>
      <c r="AE652" s="252"/>
      <c r="AF652" s="252"/>
      <c r="AG652" s="252"/>
      <c r="AH652" s="252"/>
      <c r="AI652" s="252"/>
      <c r="AJ652" s="252"/>
      <c r="AK652" s="252"/>
      <c r="AL652" s="252"/>
      <c r="AM652" s="252"/>
      <c r="AN652" s="252"/>
      <c r="AO652" s="252"/>
      <c r="AP652" s="252"/>
      <c r="AQ652" s="252"/>
      <c r="AR652" s="252"/>
      <c r="AS652" s="252"/>
      <c r="AT652" s="252"/>
      <c r="AU652" s="252"/>
      <c r="AV652" s="252"/>
      <c r="AW652" s="252"/>
      <c r="AX652" s="252"/>
    </row>
    <row r="653" spans="1:50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  <c r="AA653" s="252"/>
      <c r="AB653" s="252"/>
      <c r="AC653" s="252"/>
      <c r="AD653" s="252"/>
      <c r="AE653" s="252"/>
      <c r="AF653" s="252"/>
      <c r="AG653" s="252"/>
      <c r="AH653" s="252"/>
      <c r="AI653" s="252"/>
      <c r="AJ653" s="252"/>
      <c r="AK653" s="252"/>
      <c r="AL653" s="252"/>
      <c r="AM653" s="252"/>
      <c r="AN653" s="252"/>
      <c r="AO653" s="252"/>
      <c r="AP653" s="252"/>
      <c r="AQ653" s="252"/>
      <c r="AR653" s="252"/>
      <c r="AS653" s="252"/>
      <c r="AT653" s="252"/>
      <c r="AU653" s="252"/>
      <c r="AV653" s="252"/>
      <c r="AW653" s="252"/>
      <c r="AX653" s="252"/>
    </row>
    <row r="654" spans="1:50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  <c r="AA654" s="252"/>
      <c r="AB654" s="252"/>
      <c r="AC654" s="252"/>
      <c r="AD654" s="252"/>
      <c r="AE654" s="252"/>
      <c r="AF654" s="252"/>
      <c r="AG654" s="252"/>
      <c r="AH654" s="252"/>
      <c r="AI654" s="252"/>
      <c r="AJ654" s="252"/>
      <c r="AK654" s="252"/>
      <c r="AL654" s="252"/>
      <c r="AM654" s="252"/>
      <c r="AN654" s="252"/>
      <c r="AO654" s="252"/>
      <c r="AP654" s="252"/>
      <c r="AQ654" s="252"/>
      <c r="AR654" s="252"/>
      <c r="AS654" s="252"/>
      <c r="AT654" s="252"/>
      <c r="AU654" s="252"/>
      <c r="AV654" s="252"/>
      <c r="AW654" s="252"/>
      <c r="AX654" s="252"/>
    </row>
    <row r="655" spans="1:50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  <c r="AA655" s="252"/>
      <c r="AB655" s="252"/>
      <c r="AC655" s="252"/>
      <c r="AD655" s="252"/>
      <c r="AE655" s="252"/>
      <c r="AF655" s="252"/>
      <c r="AG655" s="252"/>
      <c r="AH655" s="252"/>
      <c r="AI655" s="252"/>
      <c r="AJ655" s="252"/>
      <c r="AK655" s="252"/>
      <c r="AL655" s="252"/>
      <c r="AM655" s="252"/>
      <c r="AN655" s="252"/>
      <c r="AO655" s="252"/>
      <c r="AP655" s="252"/>
      <c r="AQ655" s="252"/>
      <c r="AR655" s="252"/>
      <c r="AS655" s="252"/>
      <c r="AT655" s="252"/>
      <c r="AU655" s="252"/>
      <c r="AV655" s="252"/>
      <c r="AW655" s="252"/>
      <c r="AX655" s="252"/>
    </row>
    <row r="656" spans="1:50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  <c r="AA656" s="252"/>
      <c r="AB656" s="252"/>
      <c r="AC656" s="252"/>
      <c r="AD656" s="252"/>
      <c r="AE656" s="252"/>
      <c r="AF656" s="252"/>
      <c r="AG656" s="252"/>
      <c r="AH656" s="252"/>
      <c r="AI656" s="252"/>
      <c r="AJ656" s="252"/>
      <c r="AK656" s="252"/>
      <c r="AL656" s="252"/>
      <c r="AM656" s="252"/>
      <c r="AN656" s="252"/>
      <c r="AO656" s="252"/>
      <c r="AP656" s="252"/>
      <c r="AQ656" s="252"/>
      <c r="AR656" s="252"/>
      <c r="AS656" s="252"/>
      <c r="AT656" s="252"/>
      <c r="AU656" s="252"/>
      <c r="AV656" s="252"/>
      <c r="AW656" s="252"/>
      <c r="AX656" s="252"/>
    </row>
    <row r="657" spans="1:50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  <c r="AA657" s="252"/>
      <c r="AB657" s="252"/>
      <c r="AC657" s="252"/>
      <c r="AD657" s="252"/>
      <c r="AE657" s="252"/>
      <c r="AF657" s="252"/>
      <c r="AG657" s="252"/>
      <c r="AH657" s="252"/>
      <c r="AI657" s="252"/>
      <c r="AJ657" s="252"/>
      <c r="AK657" s="252"/>
      <c r="AL657" s="252"/>
      <c r="AM657" s="252"/>
      <c r="AN657" s="252"/>
      <c r="AO657" s="252"/>
      <c r="AP657" s="252"/>
      <c r="AQ657" s="252"/>
      <c r="AR657" s="252"/>
      <c r="AS657" s="252"/>
      <c r="AT657" s="252"/>
      <c r="AU657" s="252"/>
      <c r="AV657" s="252"/>
      <c r="AW657" s="252"/>
      <c r="AX657" s="252"/>
    </row>
    <row r="658" spans="1:50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  <c r="AA658" s="252"/>
      <c r="AB658" s="252"/>
      <c r="AC658" s="252"/>
      <c r="AD658" s="252"/>
      <c r="AE658" s="252"/>
      <c r="AF658" s="252"/>
      <c r="AG658" s="252"/>
      <c r="AH658" s="252"/>
      <c r="AI658" s="252"/>
      <c r="AJ658" s="252"/>
      <c r="AK658" s="252"/>
      <c r="AL658" s="252"/>
      <c r="AM658" s="252"/>
      <c r="AN658" s="252"/>
      <c r="AO658" s="252"/>
      <c r="AP658" s="252"/>
      <c r="AQ658" s="252"/>
      <c r="AR658" s="252"/>
      <c r="AS658" s="252"/>
      <c r="AT658" s="252"/>
      <c r="AU658" s="252"/>
      <c r="AV658" s="252"/>
      <c r="AW658" s="252"/>
      <c r="AX658" s="252"/>
    </row>
    <row r="659" spans="1:50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  <c r="AA659" s="252"/>
      <c r="AB659" s="252"/>
      <c r="AC659" s="252"/>
      <c r="AD659" s="252"/>
      <c r="AE659" s="252"/>
      <c r="AF659" s="252"/>
      <c r="AG659" s="252"/>
      <c r="AH659" s="252"/>
      <c r="AI659" s="252"/>
      <c r="AJ659" s="252"/>
      <c r="AK659" s="252"/>
      <c r="AL659" s="252"/>
      <c r="AM659" s="252"/>
      <c r="AN659" s="252"/>
      <c r="AO659" s="252"/>
      <c r="AP659" s="252"/>
      <c r="AQ659" s="252"/>
      <c r="AR659" s="252"/>
      <c r="AS659" s="252"/>
      <c r="AT659" s="252"/>
      <c r="AU659" s="252"/>
      <c r="AV659" s="252"/>
      <c r="AW659" s="252"/>
      <c r="AX659" s="252"/>
    </row>
    <row r="660" spans="1:50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  <c r="AA660" s="252"/>
      <c r="AB660" s="252"/>
      <c r="AC660" s="252"/>
      <c r="AD660" s="252"/>
      <c r="AE660" s="252"/>
      <c r="AF660" s="252"/>
      <c r="AG660" s="252"/>
      <c r="AH660" s="252"/>
      <c r="AI660" s="252"/>
      <c r="AJ660" s="252"/>
      <c r="AK660" s="252"/>
      <c r="AL660" s="252"/>
      <c r="AM660" s="252"/>
      <c r="AN660" s="252"/>
      <c r="AO660" s="252"/>
      <c r="AP660" s="252"/>
      <c r="AQ660" s="252"/>
      <c r="AR660" s="252"/>
      <c r="AS660" s="252"/>
      <c r="AT660" s="252"/>
      <c r="AU660" s="252"/>
      <c r="AV660" s="252"/>
      <c r="AW660" s="252"/>
      <c r="AX660" s="252"/>
    </row>
    <row r="661" spans="1:50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  <c r="AA661" s="252"/>
      <c r="AB661" s="252"/>
      <c r="AC661" s="252"/>
      <c r="AD661" s="252"/>
      <c r="AE661" s="252"/>
      <c r="AF661" s="252"/>
      <c r="AG661" s="252"/>
      <c r="AH661" s="252"/>
      <c r="AI661" s="252"/>
      <c r="AJ661" s="252"/>
      <c r="AK661" s="252"/>
      <c r="AL661" s="252"/>
      <c r="AM661" s="252"/>
      <c r="AN661" s="252"/>
      <c r="AO661" s="252"/>
      <c r="AP661" s="252"/>
      <c r="AQ661" s="252"/>
      <c r="AR661" s="252"/>
      <c r="AS661" s="252"/>
      <c r="AT661" s="252"/>
      <c r="AU661" s="252"/>
      <c r="AV661" s="252"/>
      <c r="AW661" s="252"/>
      <c r="AX661" s="252"/>
    </row>
    <row r="662" spans="1:50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  <c r="AA662" s="252"/>
      <c r="AB662" s="252"/>
      <c r="AC662" s="252"/>
      <c r="AD662" s="252"/>
      <c r="AE662" s="252"/>
      <c r="AF662" s="252"/>
      <c r="AG662" s="252"/>
      <c r="AH662" s="252"/>
      <c r="AI662" s="252"/>
      <c r="AJ662" s="252"/>
      <c r="AK662" s="252"/>
      <c r="AL662" s="252"/>
      <c r="AM662" s="252"/>
      <c r="AN662" s="252"/>
      <c r="AO662" s="252"/>
      <c r="AP662" s="252"/>
      <c r="AQ662" s="252"/>
      <c r="AR662" s="252"/>
      <c r="AS662" s="252"/>
      <c r="AT662" s="252"/>
      <c r="AU662" s="252"/>
      <c r="AV662" s="252"/>
      <c r="AW662" s="252"/>
      <c r="AX662" s="252"/>
    </row>
    <row r="663" spans="1:50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  <c r="AA663" s="252"/>
      <c r="AB663" s="252"/>
      <c r="AC663" s="252"/>
      <c r="AD663" s="252"/>
      <c r="AE663" s="252"/>
      <c r="AF663" s="252"/>
      <c r="AG663" s="252"/>
      <c r="AH663" s="252"/>
      <c r="AI663" s="252"/>
      <c r="AJ663" s="252"/>
      <c r="AK663" s="252"/>
      <c r="AL663" s="252"/>
      <c r="AM663" s="252"/>
      <c r="AN663" s="252"/>
      <c r="AO663" s="252"/>
      <c r="AP663" s="252"/>
      <c r="AQ663" s="252"/>
      <c r="AR663" s="252"/>
      <c r="AS663" s="252"/>
      <c r="AT663" s="252"/>
      <c r="AU663" s="252"/>
      <c r="AV663" s="252"/>
      <c r="AW663" s="252"/>
      <c r="AX663" s="252"/>
    </row>
    <row r="664" spans="1:50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  <c r="AA664" s="252"/>
      <c r="AB664" s="252"/>
      <c r="AC664" s="252"/>
      <c r="AD664" s="252"/>
      <c r="AE664" s="252"/>
      <c r="AF664" s="252"/>
      <c r="AG664" s="252"/>
      <c r="AH664" s="252"/>
      <c r="AI664" s="252"/>
      <c r="AJ664" s="252"/>
      <c r="AK664" s="252"/>
      <c r="AL664" s="252"/>
      <c r="AM664" s="252"/>
      <c r="AN664" s="252"/>
      <c r="AO664" s="252"/>
      <c r="AP664" s="252"/>
      <c r="AQ664" s="252"/>
      <c r="AR664" s="252"/>
      <c r="AS664" s="252"/>
      <c r="AT664" s="252"/>
      <c r="AU664" s="252"/>
      <c r="AV664" s="252"/>
      <c r="AW664" s="252"/>
      <c r="AX664" s="252"/>
    </row>
    <row r="665" spans="1:50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  <c r="AA665" s="252"/>
      <c r="AB665" s="252"/>
      <c r="AC665" s="252"/>
      <c r="AD665" s="252"/>
      <c r="AE665" s="252"/>
      <c r="AF665" s="252"/>
      <c r="AG665" s="252"/>
      <c r="AH665" s="252"/>
      <c r="AI665" s="252"/>
      <c r="AJ665" s="252"/>
      <c r="AK665" s="252"/>
      <c r="AL665" s="252"/>
      <c r="AM665" s="252"/>
      <c r="AN665" s="252"/>
      <c r="AO665" s="252"/>
      <c r="AP665" s="252"/>
      <c r="AQ665" s="252"/>
      <c r="AR665" s="252"/>
      <c r="AS665" s="252"/>
      <c r="AT665" s="252"/>
      <c r="AU665" s="252"/>
      <c r="AV665" s="252"/>
      <c r="AW665" s="252"/>
      <c r="AX665" s="252"/>
    </row>
    <row r="666" spans="1:50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52"/>
      <c r="AS666" s="252"/>
      <c r="AT666" s="252"/>
      <c r="AU666" s="252"/>
      <c r="AV666" s="252"/>
      <c r="AW666" s="252"/>
      <c r="AX666" s="252"/>
    </row>
    <row r="667" spans="1:50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  <c r="AA667" s="252"/>
      <c r="AB667" s="252"/>
      <c r="AC667" s="252"/>
      <c r="AD667" s="252"/>
      <c r="AE667" s="252"/>
      <c r="AF667" s="252"/>
      <c r="AG667" s="252"/>
      <c r="AH667" s="252"/>
      <c r="AI667" s="252"/>
      <c r="AJ667" s="252"/>
      <c r="AK667" s="252"/>
      <c r="AL667" s="252"/>
      <c r="AM667" s="252"/>
      <c r="AN667" s="252"/>
      <c r="AO667" s="252"/>
      <c r="AP667" s="252"/>
      <c r="AQ667" s="252"/>
      <c r="AR667" s="252"/>
      <c r="AS667" s="252"/>
      <c r="AT667" s="252"/>
      <c r="AU667" s="252"/>
      <c r="AV667" s="252"/>
      <c r="AW667" s="252"/>
      <c r="AX667" s="252"/>
    </row>
    <row r="668" spans="1:50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  <c r="AA668" s="252"/>
      <c r="AB668" s="252"/>
      <c r="AC668" s="252"/>
      <c r="AD668" s="252"/>
      <c r="AE668" s="252"/>
      <c r="AF668" s="252"/>
      <c r="AG668" s="252"/>
      <c r="AH668" s="252"/>
      <c r="AI668" s="252"/>
      <c r="AJ668" s="252"/>
      <c r="AK668" s="252"/>
      <c r="AL668" s="252"/>
      <c r="AM668" s="252"/>
      <c r="AN668" s="252"/>
      <c r="AO668" s="252"/>
      <c r="AP668" s="252"/>
      <c r="AQ668" s="252"/>
      <c r="AR668" s="252"/>
      <c r="AS668" s="252"/>
      <c r="AT668" s="252"/>
      <c r="AU668" s="252"/>
      <c r="AV668" s="252"/>
      <c r="AW668" s="252"/>
      <c r="AX668" s="252"/>
    </row>
    <row r="669" spans="1:50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  <c r="AA669" s="252"/>
      <c r="AB669" s="252"/>
      <c r="AC669" s="252"/>
      <c r="AD669" s="252"/>
      <c r="AE669" s="252"/>
      <c r="AF669" s="252"/>
      <c r="AG669" s="252"/>
      <c r="AH669" s="252"/>
      <c r="AI669" s="252"/>
      <c r="AJ669" s="252"/>
      <c r="AK669" s="252"/>
      <c r="AL669" s="252"/>
      <c r="AM669" s="252"/>
      <c r="AN669" s="252"/>
      <c r="AO669" s="252"/>
      <c r="AP669" s="252"/>
      <c r="AQ669" s="252"/>
      <c r="AR669" s="252"/>
      <c r="AS669" s="252"/>
      <c r="AT669" s="252"/>
      <c r="AU669" s="252"/>
      <c r="AV669" s="252"/>
      <c r="AW669" s="252"/>
      <c r="AX669" s="252"/>
    </row>
    <row r="670" spans="1:50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  <c r="AA670" s="252"/>
      <c r="AB670" s="252"/>
      <c r="AC670" s="252"/>
      <c r="AD670" s="252"/>
      <c r="AE670" s="252"/>
      <c r="AF670" s="252"/>
      <c r="AG670" s="252"/>
      <c r="AH670" s="252"/>
      <c r="AI670" s="252"/>
      <c r="AJ670" s="252"/>
      <c r="AK670" s="252"/>
      <c r="AL670" s="252"/>
      <c r="AM670" s="252"/>
      <c r="AN670" s="252"/>
      <c r="AO670" s="252"/>
      <c r="AP670" s="252"/>
      <c r="AQ670" s="252"/>
      <c r="AR670" s="252"/>
      <c r="AS670" s="252"/>
      <c r="AT670" s="252"/>
      <c r="AU670" s="252"/>
      <c r="AV670" s="252"/>
      <c r="AW670" s="252"/>
      <c r="AX670" s="252"/>
    </row>
    <row r="671" spans="1:50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  <c r="AA671" s="252"/>
      <c r="AB671" s="252"/>
      <c r="AC671" s="252"/>
      <c r="AD671" s="252"/>
      <c r="AE671" s="252"/>
      <c r="AF671" s="252"/>
      <c r="AG671" s="252"/>
      <c r="AH671" s="252"/>
      <c r="AI671" s="252"/>
      <c r="AJ671" s="252"/>
      <c r="AK671" s="252"/>
      <c r="AL671" s="252"/>
      <c r="AM671" s="252"/>
      <c r="AN671" s="252"/>
      <c r="AO671" s="252"/>
      <c r="AP671" s="252"/>
      <c r="AQ671" s="252"/>
      <c r="AR671" s="252"/>
      <c r="AS671" s="252"/>
      <c r="AT671" s="252"/>
      <c r="AU671" s="252"/>
      <c r="AV671" s="252"/>
      <c r="AW671" s="252"/>
      <c r="AX671" s="252"/>
    </row>
    <row r="672" spans="1:50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  <c r="AA672" s="252"/>
      <c r="AB672" s="252"/>
      <c r="AC672" s="252"/>
      <c r="AD672" s="252"/>
      <c r="AE672" s="252"/>
      <c r="AF672" s="252"/>
      <c r="AG672" s="252"/>
      <c r="AH672" s="252"/>
      <c r="AI672" s="252"/>
      <c r="AJ672" s="252"/>
      <c r="AK672" s="252"/>
      <c r="AL672" s="252"/>
      <c r="AM672" s="252"/>
      <c r="AN672" s="252"/>
      <c r="AO672" s="252"/>
      <c r="AP672" s="252"/>
      <c r="AQ672" s="252"/>
      <c r="AR672" s="252"/>
      <c r="AS672" s="252"/>
      <c r="AT672" s="252"/>
      <c r="AU672" s="252"/>
      <c r="AV672" s="252"/>
      <c r="AW672" s="252"/>
      <c r="AX672" s="252"/>
    </row>
    <row r="673" spans="1:50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  <c r="AA673" s="252"/>
      <c r="AB673" s="252"/>
      <c r="AC673" s="252"/>
      <c r="AD673" s="252"/>
      <c r="AE673" s="252"/>
      <c r="AF673" s="252"/>
      <c r="AG673" s="252"/>
      <c r="AH673" s="252"/>
      <c r="AI673" s="252"/>
      <c r="AJ673" s="252"/>
      <c r="AK673" s="252"/>
      <c r="AL673" s="252"/>
      <c r="AM673" s="252"/>
      <c r="AN673" s="252"/>
      <c r="AO673" s="252"/>
      <c r="AP673" s="252"/>
      <c r="AQ673" s="252"/>
      <c r="AR673" s="252"/>
      <c r="AS673" s="252"/>
      <c r="AT673" s="252"/>
      <c r="AU673" s="252"/>
      <c r="AV673" s="252"/>
      <c r="AW673" s="252"/>
      <c r="AX673" s="252"/>
    </row>
    <row r="674" spans="1:50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  <c r="AA674" s="252"/>
      <c r="AB674" s="252"/>
      <c r="AC674" s="252"/>
      <c r="AD674" s="252"/>
      <c r="AE674" s="252"/>
      <c r="AF674" s="252"/>
      <c r="AG674" s="252"/>
      <c r="AH674" s="252"/>
      <c r="AI674" s="252"/>
      <c r="AJ674" s="252"/>
      <c r="AK674" s="252"/>
      <c r="AL674" s="252"/>
      <c r="AM674" s="252"/>
      <c r="AN674" s="252"/>
      <c r="AO674" s="252"/>
      <c r="AP674" s="252"/>
      <c r="AQ674" s="252"/>
      <c r="AR674" s="252"/>
      <c r="AS674" s="252"/>
      <c r="AT674" s="252"/>
      <c r="AU674" s="252"/>
      <c r="AV674" s="252"/>
      <c r="AW674" s="252"/>
      <c r="AX674" s="252"/>
    </row>
    <row r="675" spans="1:50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  <c r="AA675" s="252"/>
      <c r="AB675" s="252"/>
      <c r="AC675" s="252"/>
      <c r="AD675" s="252"/>
      <c r="AE675" s="252"/>
      <c r="AF675" s="252"/>
      <c r="AG675" s="252"/>
      <c r="AH675" s="252"/>
      <c r="AI675" s="252"/>
      <c r="AJ675" s="252"/>
      <c r="AK675" s="252"/>
      <c r="AL675" s="252"/>
      <c r="AM675" s="252"/>
      <c r="AN675" s="252"/>
      <c r="AO675" s="252"/>
      <c r="AP675" s="252"/>
      <c r="AQ675" s="252"/>
      <c r="AR675" s="252"/>
      <c r="AS675" s="252"/>
      <c r="AT675" s="252"/>
      <c r="AU675" s="252"/>
      <c r="AV675" s="252"/>
      <c r="AW675" s="252"/>
      <c r="AX675" s="252"/>
    </row>
    <row r="676" spans="1:50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  <c r="AA676" s="252"/>
      <c r="AB676" s="252"/>
      <c r="AC676" s="252"/>
      <c r="AD676" s="252"/>
      <c r="AE676" s="252"/>
      <c r="AF676" s="252"/>
      <c r="AG676" s="252"/>
      <c r="AH676" s="252"/>
      <c r="AI676" s="252"/>
      <c r="AJ676" s="252"/>
      <c r="AK676" s="252"/>
      <c r="AL676" s="252"/>
      <c r="AM676" s="252"/>
      <c r="AN676" s="252"/>
      <c r="AO676" s="252"/>
      <c r="AP676" s="252"/>
      <c r="AQ676" s="252"/>
      <c r="AR676" s="252"/>
      <c r="AS676" s="252"/>
      <c r="AT676" s="252"/>
      <c r="AU676" s="252"/>
      <c r="AV676" s="252"/>
      <c r="AW676" s="252"/>
      <c r="AX676" s="252"/>
    </row>
    <row r="677" spans="1:50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  <c r="AA677" s="252"/>
      <c r="AB677" s="252"/>
      <c r="AC677" s="252"/>
      <c r="AD677" s="252"/>
      <c r="AE677" s="252"/>
      <c r="AF677" s="252"/>
      <c r="AG677" s="252"/>
      <c r="AH677" s="252"/>
      <c r="AI677" s="252"/>
      <c r="AJ677" s="252"/>
      <c r="AK677" s="252"/>
      <c r="AL677" s="252"/>
      <c r="AM677" s="252"/>
      <c r="AN677" s="252"/>
      <c r="AO677" s="252"/>
      <c r="AP677" s="252"/>
      <c r="AQ677" s="252"/>
      <c r="AR677" s="252"/>
      <c r="AS677" s="252"/>
      <c r="AT677" s="252"/>
      <c r="AU677" s="252"/>
      <c r="AV677" s="252"/>
      <c r="AW677" s="252"/>
      <c r="AX677" s="252"/>
    </row>
    <row r="678" spans="1:50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  <c r="AH678" s="252"/>
      <c r="AI678" s="252"/>
      <c r="AJ678" s="252"/>
      <c r="AK678" s="252"/>
      <c r="AL678" s="252"/>
      <c r="AM678" s="252"/>
      <c r="AN678" s="252"/>
      <c r="AO678" s="252"/>
      <c r="AP678" s="252"/>
      <c r="AQ678" s="252"/>
      <c r="AR678" s="252"/>
      <c r="AS678" s="252"/>
      <c r="AT678" s="252"/>
      <c r="AU678" s="252"/>
      <c r="AV678" s="252"/>
      <c r="AW678" s="252"/>
      <c r="AX678" s="252"/>
    </row>
    <row r="679" spans="1:50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  <c r="AH679" s="252"/>
      <c r="AI679" s="252"/>
      <c r="AJ679" s="252"/>
      <c r="AK679" s="252"/>
      <c r="AL679" s="252"/>
      <c r="AM679" s="252"/>
      <c r="AN679" s="252"/>
      <c r="AO679" s="252"/>
      <c r="AP679" s="252"/>
      <c r="AQ679" s="252"/>
      <c r="AR679" s="252"/>
      <c r="AS679" s="252"/>
      <c r="AT679" s="252"/>
      <c r="AU679" s="252"/>
      <c r="AV679" s="252"/>
      <c r="AW679" s="252"/>
      <c r="AX679" s="252"/>
    </row>
    <row r="680" spans="1:50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  <c r="AH680" s="252"/>
      <c r="AI680" s="252"/>
      <c r="AJ680" s="252"/>
      <c r="AK680" s="252"/>
      <c r="AL680" s="252"/>
      <c r="AM680" s="252"/>
      <c r="AN680" s="252"/>
      <c r="AO680" s="252"/>
      <c r="AP680" s="252"/>
      <c r="AQ680" s="252"/>
      <c r="AR680" s="252"/>
      <c r="AS680" s="252"/>
      <c r="AT680" s="252"/>
      <c r="AU680" s="252"/>
      <c r="AV680" s="252"/>
      <c r="AW680" s="252"/>
      <c r="AX680" s="252"/>
    </row>
    <row r="681" spans="1:50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  <c r="AH681" s="252"/>
      <c r="AI681" s="252"/>
      <c r="AJ681" s="252"/>
      <c r="AK681" s="252"/>
      <c r="AL681" s="252"/>
      <c r="AM681" s="252"/>
      <c r="AN681" s="252"/>
      <c r="AO681" s="252"/>
      <c r="AP681" s="252"/>
      <c r="AQ681" s="252"/>
      <c r="AR681" s="252"/>
      <c r="AS681" s="252"/>
      <c r="AT681" s="252"/>
      <c r="AU681" s="252"/>
      <c r="AV681" s="252"/>
      <c r="AW681" s="252"/>
      <c r="AX681" s="252"/>
    </row>
    <row r="682" spans="1:50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  <c r="AH682" s="252"/>
      <c r="AI682" s="252"/>
      <c r="AJ682" s="252"/>
      <c r="AK682" s="252"/>
      <c r="AL682" s="252"/>
      <c r="AM682" s="252"/>
      <c r="AN682" s="252"/>
      <c r="AO682" s="252"/>
      <c r="AP682" s="252"/>
      <c r="AQ682" s="252"/>
      <c r="AR682" s="252"/>
      <c r="AS682" s="252"/>
      <c r="AT682" s="252"/>
      <c r="AU682" s="252"/>
      <c r="AV682" s="252"/>
      <c r="AW682" s="252"/>
      <c r="AX682" s="252"/>
    </row>
    <row r="683" spans="1:50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  <c r="AA683" s="252"/>
      <c r="AB683" s="252"/>
      <c r="AC683" s="252"/>
      <c r="AD683" s="252"/>
      <c r="AE683" s="252"/>
      <c r="AF683" s="252"/>
      <c r="AG683" s="252"/>
      <c r="AH683" s="252"/>
      <c r="AI683" s="252"/>
      <c r="AJ683" s="252"/>
      <c r="AK683" s="252"/>
      <c r="AL683" s="252"/>
      <c r="AM683" s="252"/>
      <c r="AN683" s="252"/>
      <c r="AO683" s="252"/>
      <c r="AP683" s="252"/>
      <c r="AQ683" s="252"/>
      <c r="AR683" s="252"/>
      <c r="AS683" s="252"/>
      <c r="AT683" s="252"/>
      <c r="AU683" s="252"/>
      <c r="AV683" s="252"/>
      <c r="AW683" s="252"/>
      <c r="AX683" s="252"/>
    </row>
    <row r="684" spans="1:50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  <c r="AA684" s="252"/>
      <c r="AB684" s="252"/>
      <c r="AC684" s="252"/>
      <c r="AD684" s="252"/>
      <c r="AE684" s="252"/>
      <c r="AF684" s="252"/>
      <c r="AG684" s="252"/>
      <c r="AH684" s="252"/>
      <c r="AI684" s="252"/>
      <c r="AJ684" s="252"/>
      <c r="AK684" s="252"/>
      <c r="AL684" s="252"/>
      <c r="AM684" s="252"/>
      <c r="AN684" s="252"/>
      <c r="AO684" s="252"/>
      <c r="AP684" s="252"/>
      <c r="AQ684" s="252"/>
      <c r="AR684" s="252"/>
      <c r="AS684" s="252"/>
      <c r="AT684" s="252"/>
      <c r="AU684" s="252"/>
      <c r="AV684" s="252"/>
      <c r="AW684" s="252"/>
      <c r="AX684" s="252"/>
    </row>
    <row r="685" spans="1:50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  <c r="AA685" s="252"/>
      <c r="AB685" s="252"/>
      <c r="AC685" s="252"/>
      <c r="AD685" s="252"/>
      <c r="AE685" s="252"/>
      <c r="AF685" s="252"/>
      <c r="AG685" s="252"/>
      <c r="AH685" s="252"/>
      <c r="AI685" s="252"/>
      <c r="AJ685" s="252"/>
      <c r="AK685" s="252"/>
      <c r="AL685" s="252"/>
      <c r="AM685" s="252"/>
      <c r="AN685" s="252"/>
      <c r="AO685" s="252"/>
      <c r="AP685" s="252"/>
      <c r="AQ685" s="252"/>
      <c r="AR685" s="252"/>
      <c r="AS685" s="252"/>
      <c r="AT685" s="252"/>
      <c r="AU685" s="252"/>
      <c r="AV685" s="252"/>
      <c r="AW685" s="252"/>
      <c r="AX685" s="252"/>
    </row>
    <row r="686" spans="1:50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  <c r="AA686" s="252"/>
      <c r="AB686" s="252"/>
      <c r="AC686" s="252"/>
      <c r="AD686" s="252"/>
      <c r="AE686" s="252"/>
      <c r="AF686" s="252"/>
      <c r="AG686" s="252"/>
      <c r="AH686" s="252"/>
      <c r="AI686" s="252"/>
      <c r="AJ686" s="252"/>
      <c r="AK686" s="252"/>
      <c r="AL686" s="252"/>
      <c r="AM686" s="252"/>
      <c r="AN686" s="252"/>
      <c r="AO686" s="252"/>
      <c r="AP686" s="252"/>
      <c r="AQ686" s="252"/>
      <c r="AR686" s="252"/>
      <c r="AS686" s="252"/>
      <c r="AT686" s="252"/>
      <c r="AU686" s="252"/>
      <c r="AV686" s="252"/>
      <c r="AW686" s="252"/>
      <c r="AX686" s="252"/>
    </row>
    <row r="687" spans="1:50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  <c r="AA687" s="252"/>
      <c r="AB687" s="252"/>
      <c r="AC687" s="252"/>
      <c r="AD687" s="252"/>
      <c r="AE687" s="252"/>
      <c r="AF687" s="252"/>
      <c r="AG687" s="252"/>
      <c r="AH687" s="252"/>
      <c r="AI687" s="252"/>
      <c r="AJ687" s="252"/>
      <c r="AK687" s="252"/>
      <c r="AL687" s="252"/>
      <c r="AM687" s="252"/>
      <c r="AN687" s="252"/>
      <c r="AO687" s="252"/>
      <c r="AP687" s="252"/>
      <c r="AQ687" s="252"/>
      <c r="AR687" s="252"/>
      <c r="AS687" s="252"/>
      <c r="AT687" s="252"/>
      <c r="AU687" s="252"/>
      <c r="AV687" s="252"/>
      <c r="AW687" s="252"/>
      <c r="AX687" s="252"/>
    </row>
    <row r="688" spans="1:50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  <c r="AA688" s="252"/>
      <c r="AB688" s="252"/>
      <c r="AC688" s="252"/>
      <c r="AD688" s="252"/>
      <c r="AE688" s="252"/>
      <c r="AF688" s="252"/>
      <c r="AG688" s="252"/>
      <c r="AH688" s="252"/>
      <c r="AI688" s="252"/>
      <c r="AJ688" s="252"/>
      <c r="AK688" s="252"/>
      <c r="AL688" s="252"/>
      <c r="AM688" s="252"/>
      <c r="AN688" s="252"/>
      <c r="AO688" s="252"/>
      <c r="AP688" s="252"/>
      <c r="AQ688" s="252"/>
      <c r="AR688" s="252"/>
      <c r="AS688" s="252"/>
      <c r="AT688" s="252"/>
      <c r="AU688" s="252"/>
      <c r="AV688" s="252"/>
      <c r="AW688" s="252"/>
      <c r="AX688" s="252"/>
    </row>
    <row r="689" spans="1:50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  <c r="AA689" s="252"/>
      <c r="AB689" s="252"/>
      <c r="AC689" s="252"/>
      <c r="AD689" s="252"/>
      <c r="AE689" s="252"/>
      <c r="AF689" s="252"/>
      <c r="AG689" s="252"/>
      <c r="AH689" s="252"/>
      <c r="AI689" s="252"/>
      <c r="AJ689" s="252"/>
      <c r="AK689" s="252"/>
      <c r="AL689" s="252"/>
      <c r="AM689" s="252"/>
      <c r="AN689" s="252"/>
      <c r="AO689" s="252"/>
      <c r="AP689" s="252"/>
      <c r="AQ689" s="252"/>
      <c r="AR689" s="252"/>
      <c r="AS689" s="252"/>
      <c r="AT689" s="252"/>
      <c r="AU689" s="252"/>
      <c r="AV689" s="252"/>
      <c r="AW689" s="252"/>
      <c r="AX689" s="252"/>
    </row>
    <row r="690" spans="1:50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  <c r="AA690" s="252"/>
      <c r="AB690" s="252"/>
      <c r="AC690" s="252"/>
      <c r="AD690" s="252"/>
      <c r="AE690" s="252"/>
      <c r="AF690" s="252"/>
      <c r="AG690" s="252"/>
      <c r="AH690" s="252"/>
      <c r="AI690" s="252"/>
      <c r="AJ690" s="252"/>
      <c r="AK690" s="252"/>
      <c r="AL690" s="252"/>
      <c r="AM690" s="252"/>
      <c r="AN690" s="252"/>
      <c r="AO690" s="252"/>
      <c r="AP690" s="252"/>
      <c r="AQ690" s="252"/>
      <c r="AR690" s="252"/>
      <c r="AS690" s="252"/>
      <c r="AT690" s="252"/>
      <c r="AU690" s="252"/>
      <c r="AV690" s="252"/>
      <c r="AW690" s="252"/>
      <c r="AX690" s="252"/>
    </row>
  </sheetData>
  <mergeCells count="53">
    <mergeCell ref="AW21:AW23"/>
    <mergeCell ref="AX21:AX23"/>
    <mergeCell ref="A109:Y109"/>
    <mergeCell ref="AQ21:AQ23"/>
    <mergeCell ref="AR21:AR23"/>
    <mergeCell ref="AS21:AS23"/>
    <mergeCell ref="AT21:AT23"/>
    <mergeCell ref="AU21:AU23"/>
    <mergeCell ref="AV21:AV23"/>
    <mergeCell ref="AK21:AK23"/>
    <mergeCell ref="AL21:AL23"/>
    <mergeCell ref="AM21:AM23"/>
    <mergeCell ref="AN21:AN23"/>
    <mergeCell ref="AO21:AO23"/>
    <mergeCell ref="AP21:AP23"/>
    <mergeCell ref="AE21:AE23"/>
    <mergeCell ref="AF21:AF23"/>
    <mergeCell ref="AG21:AG23"/>
    <mergeCell ref="AH21:AH23"/>
    <mergeCell ref="AI21:AI23"/>
    <mergeCell ref="AJ21:AJ23"/>
    <mergeCell ref="AD21:AD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B20:B23"/>
    <mergeCell ref="D21:D23"/>
    <mergeCell ref="F21:F23"/>
    <mergeCell ref="G21:G23"/>
    <mergeCell ref="H21:H23"/>
    <mergeCell ref="M13:S13"/>
    <mergeCell ref="M8:Z8"/>
    <mergeCell ref="M11:Y11"/>
    <mergeCell ref="C16:C23"/>
    <mergeCell ref="F19:Y20"/>
    <mergeCell ref="J21:J23"/>
    <mergeCell ref="K21:K23"/>
    <mergeCell ref="L21:L23"/>
    <mergeCell ref="R21:R23"/>
    <mergeCell ref="I21:I23"/>
    <mergeCell ref="M21:M23"/>
    <mergeCell ref="N21:N23"/>
    <mergeCell ref="O21:O23"/>
    <mergeCell ref="P21:P23"/>
    <mergeCell ref="Q21:Q23"/>
  </mergeCells>
  <pageMargins left="0.98425196850393704" right="0.39370078740157483" top="0.39370078740157483" bottom="0.39370078740157483" header="0.31496062992125984" footer="0.31496062992125984"/>
  <pageSetup paperSize="9" scale="30" orientation="portrait" r:id="rId1"/>
  <headerFooter alignWithMargins="0"/>
  <rowBreaks count="2" manualBreakCount="2">
    <brk id="93" max="25" man="1"/>
    <brk id="119" max="49" man="1"/>
  </rowBreaks>
  <colBreaks count="1" manualBreakCount="1">
    <brk id="27" max="10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zoomScaleNormal="100" workbookViewId="0">
      <selection activeCell="A13" sqref="A13"/>
    </sheetView>
  </sheetViews>
  <sheetFormatPr defaultRowHeight="15"/>
  <cols>
    <col min="1" max="1" width="131.7109375" customWidth="1"/>
  </cols>
  <sheetData>
    <row r="1" spans="1:6" ht="47.25" customHeight="1">
      <c r="A1" s="21" t="s">
        <v>18</v>
      </c>
    </row>
    <row r="2" spans="1:6" ht="0.75" customHeight="1">
      <c r="A2" s="19" t="s">
        <v>16</v>
      </c>
    </row>
    <row r="3" spans="1:6" ht="66" customHeight="1">
      <c r="A3" s="20" t="s">
        <v>17</v>
      </c>
      <c r="C3" s="4"/>
      <c r="D3" s="4"/>
      <c r="E3" s="4"/>
      <c r="F3" s="4"/>
    </row>
    <row r="4" spans="1:6" ht="72.75" customHeight="1">
      <c r="A4" s="20" t="s">
        <v>144</v>
      </c>
    </row>
    <row r="5" spans="1:6" ht="77.25" customHeight="1">
      <c r="A5" s="20" t="s">
        <v>142</v>
      </c>
    </row>
    <row r="6" spans="1:6" ht="84.75" customHeight="1">
      <c r="A6" s="20" t="s">
        <v>143</v>
      </c>
    </row>
    <row r="7" spans="1:6" ht="84.75" customHeight="1">
      <c r="A7" s="490" t="s">
        <v>245</v>
      </c>
    </row>
    <row r="8" spans="1:6" ht="83.25" customHeight="1">
      <c r="A8" s="20" t="s">
        <v>246</v>
      </c>
    </row>
    <row r="9" spans="1:6" ht="69" customHeight="1">
      <c r="A9" s="20" t="s">
        <v>247</v>
      </c>
    </row>
    <row r="10" spans="1:6" ht="66.75" customHeight="1">
      <c r="A10" s="20" t="s">
        <v>248</v>
      </c>
    </row>
    <row r="11" spans="1:6" ht="53.25" customHeight="1">
      <c r="A11" s="125" t="s">
        <v>249</v>
      </c>
    </row>
    <row r="12" spans="1:6" ht="38.25" customHeight="1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титульный лист</vt:lpstr>
      <vt:lpstr>1 день</vt:lpstr>
      <vt:lpstr>2 день(меню №1)</vt:lpstr>
      <vt:lpstr>3 день</vt:lpstr>
      <vt:lpstr>4 день (меню №1) </vt:lpstr>
      <vt:lpstr>5 день</vt:lpstr>
      <vt:lpstr>6 день (меню №1)</vt:lpstr>
      <vt:lpstr>7 день</vt:lpstr>
      <vt:lpstr>8 день (меню №1) </vt:lpstr>
      <vt:lpstr>9  день </vt:lpstr>
      <vt:lpstr>10  день </vt:lpstr>
      <vt:lpstr>11 день</vt:lpstr>
      <vt:lpstr>12 день</vt:lpstr>
      <vt:lpstr>Б,ж,У с 7 до 11</vt:lpstr>
      <vt:lpstr>Б,ж,У с 11 лет</vt:lpstr>
      <vt:lpstr>Накоп. в-ть №1  (с 7 до 11 лет)</vt:lpstr>
      <vt:lpstr>Накоп. в-ть №2 (с 12 лет) </vt:lpstr>
      <vt:lpstr>источники</vt:lpstr>
      <vt:lpstr>'1 день'!Область_печати</vt:lpstr>
      <vt:lpstr>'10  день '!Область_печати</vt:lpstr>
      <vt:lpstr>'11 день'!Область_печати</vt:lpstr>
      <vt:lpstr>'12 день'!Область_печати</vt:lpstr>
      <vt:lpstr>'2 день(меню №1)'!Область_печати</vt:lpstr>
      <vt:lpstr>'3 день'!Область_печати</vt:lpstr>
      <vt:lpstr>'4 день (меню №1) '!Область_печати</vt:lpstr>
      <vt:lpstr>'5 день'!Область_печати</vt:lpstr>
      <vt:lpstr>'6 день (меню №1)'!Область_печати</vt:lpstr>
      <vt:lpstr>'7 день'!Область_печати</vt:lpstr>
      <vt:lpstr>'8 день (меню №1) '!Область_печати</vt:lpstr>
      <vt:lpstr>'9  день '!Область_печати</vt:lpstr>
      <vt:lpstr>'Б,ж,У с 11 лет'!Область_печати</vt:lpstr>
      <vt:lpstr>'Б,ж,У с 7 до 11'!Область_печати</vt:lpstr>
      <vt:lpstr>источники!Область_печати</vt:lpstr>
      <vt:lpstr>'Накоп. в-ть №1  (с 7 до 11 лет)'!Область_печати</vt:lpstr>
      <vt:lpstr>'Накоп. в-ть №2 (с 12 лет)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2024-08-26T06:25:28Z</cp:lastPrinted>
  <dcterms:created xsi:type="dcterms:W3CDTF">2017-02-07T05:40:56Z</dcterms:created>
  <dcterms:modified xsi:type="dcterms:W3CDTF">2024-08-28T06:44:15Z</dcterms:modified>
</cp:coreProperties>
</file>